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#KÉPVISELŐ-TESTÜLET\Testületi ülések előkészítése\Jánossomorja\2026.09.16\1. 2026. évi költségvetés módosítása\"/>
    </mc:Choice>
  </mc:AlternateContent>
  <xr:revisionPtr revIDLastSave="0" documentId="13_ncr:1_{D4AB1330-C966-4D40-BC96-76E66F35C196}" xr6:coauthVersionLast="47" xr6:coauthVersionMax="47" xr10:uidLastSave="{00000000-0000-0000-0000-000000000000}"/>
  <bookViews>
    <workbookView xWindow="-120" yWindow="-120" windowWidth="29040" windowHeight="15840" xr2:uid="{EE8A7C03-46E3-4DE9-9461-8D40A472E469}"/>
  </bookViews>
  <sheets>
    <sheet name="Globál" sheetId="8" r:id="rId1"/>
    <sheet name="Önkormányzat" sheetId="2" r:id="rId2"/>
    <sheet name="VÜMESZ" sheetId="1" r:id="rId3"/>
    <sheet name="Hivatal" sheetId="3" r:id="rId4"/>
    <sheet name="Művelődési ház" sheetId="4" r:id="rId5"/>
    <sheet name="Bölcsőde" sheetId="6" r:id="rId6"/>
    <sheet name="Óvoda" sheetId="12" r:id="rId7"/>
    <sheet name="Beruházás, felújítás" sheetId="10" r:id="rId8"/>
    <sheet name="Működési, felhalmozási kiadások" sheetId="13" r:id="rId9"/>
  </sheets>
  <externalReferences>
    <externalReference r:id="rId10"/>
  </externalReferences>
  <definedNames>
    <definedName name="_xlnm.Print_Area" localSheetId="7">'Beruházás, felújítás'!$A$1:$G$36</definedName>
    <definedName name="_xlnm.Print_Area" localSheetId="5">Bölcsőde!$A$1:$G$97</definedName>
    <definedName name="_xlnm.Print_Area" localSheetId="0">Globál!$A$1:$X$97</definedName>
    <definedName name="_xlnm.Print_Area" localSheetId="3">Hivatal!$A$1:$G$97</definedName>
    <definedName name="_xlnm.Print_Area" localSheetId="4">'Művelődési ház'!$A$1:$G$97</definedName>
    <definedName name="_xlnm.Print_Area" localSheetId="6">Óvoda!$A$1:$G$98</definedName>
    <definedName name="_xlnm.Print_Area" localSheetId="1">Önkormányzat!$A$1:$G$97</definedName>
    <definedName name="_xlnm.Print_Area" localSheetId="2">VÜMESZ!$A$1:$G$97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5" i="12" l="1"/>
  <c r="E65" i="4"/>
  <c r="F65" i="4"/>
  <c r="D65" i="4"/>
  <c r="E41" i="3"/>
  <c r="G37" i="3"/>
  <c r="E66" i="1"/>
  <c r="F66" i="1"/>
  <c r="G21" i="2"/>
  <c r="G9" i="2"/>
  <c r="E7" i="13"/>
  <c r="E33" i="13"/>
  <c r="D33" i="13"/>
  <c r="C33" i="13"/>
  <c r="E23" i="13"/>
  <c r="E18" i="13"/>
  <c r="C18" i="13"/>
  <c r="C27" i="13" l="1"/>
  <c r="D27" i="13"/>
  <c r="E27" i="13"/>
  <c r="X62" i="8"/>
  <c r="X63" i="8"/>
  <c r="X64" i="8"/>
  <c r="W62" i="8"/>
  <c r="W63" i="8"/>
  <c r="W64" i="8"/>
  <c r="V62" i="8"/>
  <c r="V63" i="8"/>
  <c r="V64" i="8"/>
  <c r="V65" i="8"/>
  <c r="W61" i="8"/>
  <c r="X61" i="8"/>
  <c r="V61" i="8"/>
  <c r="V60" i="8"/>
  <c r="V67" i="8"/>
  <c r="V66" i="8"/>
  <c r="I61" i="8"/>
  <c r="I62" i="8"/>
  <c r="I2" i="8"/>
  <c r="C16" i="8"/>
  <c r="C11" i="8"/>
  <c r="C12" i="8"/>
  <c r="C13" i="8"/>
  <c r="C14" i="8"/>
  <c r="C15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 s="1"/>
  <c r="C3" i="8"/>
  <c r="C4" i="8"/>
  <c r="C5" i="8"/>
  <c r="C6" i="8"/>
  <c r="C7" i="8"/>
  <c r="C8" i="8"/>
  <c r="C9" i="8"/>
  <c r="C10" i="8"/>
  <c r="G35" i="10" l="1"/>
  <c r="F35" i="10"/>
  <c r="F36" i="10" s="1"/>
  <c r="E35" i="10"/>
  <c r="D35" i="10"/>
  <c r="C35" i="10"/>
  <c r="B36" i="10" s="1"/>
  <c r="B35" i="10"/>
  <c r="D36" i="10" l="1"/>
  <c r="L83" i="6"/>
  <c r="L91" i="6" s="1"/>
  <c r="D66" i="4"/>
  <c r="D98" i="3"/>
  <c r="D66" i="3"/>
  <c r="E62" i="3"/>
  <c r="F62" i="3"/>
  <c r="F16" i="3"/>
  <c r="E16" i="3"/>
  <c r="D92" i="1"/>
  <c r="E92" i="1"/>
  <c r="D66" i="1"/>
  <c r="C2" i="8"/>
  <c r="V71" i="8"/>
  <c r="W71" i="8"/>
  <c r="X71" i="8"/>
  <c r="V72" i="8"/>
  <c r="W72" i="8"/>
  <c r="X72" i="8"/>
  <c r="V73" i="8"/>
  <c r="W73" i="8"/>
  <c r="X73" i="8"/>
  <c r="V74" i="8"/>
  <c r="W74" i="8"/>
  <c r="X74" i="8"/>
  <c r="V75" i="8"/>
  <c r="W75" i="8"/>
  <c r="X75" i="8"/>
  <c r="W76" i="8"/>
  <c r="X76" i="8"/>
  <c r="V77" i="8"/>
  <c r="W77" i="8"/>
  <c r="X77" i="8"/>
  <c r="V78" i="8"/>
  <c r="W78" i="8"/>
  <c r="X78" i="8"/>
  <c r="V79" i="8"/>
  <c r="W79" i="8"/>
  <c r="X79" i="8"/>
  <c r="V80" i="8"/>
  <c r="W80" i="8"/>
  <c r="X80" i="8"/>
  <c r="W81" i="8"/>
  <c r="X81" i="8"/>
  <c r="W82" i="8"/>
  <c r="X82" i="8"/>
  <c r="V83" i="8"/>
  <c r="W83" i="8"/>
  <c r="X83" i="8"/>
  <c r="V84" i="8"/>
  <c r="W84" i="8"/>
  <c r="X84" i="8"/>
  <c r="V85" i="8"/>
  <c r="W85" i="8"/>
  <c r="X85" i="8"/>
  <c r="V86" i="8"/>
  <c r="D86" i="8" s="1"/>
  <c r="W86" i="8"/>
  <c r="E86" i="8" s="1"/>
  <c r="X86" i="8"/>
  <c r="F86" i="8" s="1"/>
  <c r="V87" i="8"/>
  <c r="W87" i="8"/>
  <c r="X87" i="8"/>
  <c r="V88" i="8"/>
  <c r="W88" i="8"/>
  <c r="X88" i="8"/>
  <c r="V89" i="8"/>
  <c r="W89" i="8"/>
  <c r="X89" i="8"/>
  <c r="V90" i="8"/>
  <c r="W90" i="8"/>
  <c r="X90" i="8"/>
  <c r="V91" i="8"/>
  <c r="W91" i="8"/>
  <c r="X91" i="8"/>
  <c r="V93" i="8"/>
  <c r="W93" i="8"/>
  <c r="X93" i="8"/>
  <c r="V94" i="8"/>
  <c r="W94" i="8"/>
  <c r="X94" i="8"/>
  <c r="W95" i="8"/>
  <c r="X95" i="8"/>
  <c r="W96" i="8"/>
  <c r="X96" i="8"/>
  <c r="W70" i="8"/>
  <c r="X70" i="8"/>
  <c r="V70" i="8"/>
  <c r="V3" i="8"/>
  <c r="W3" i="8"/>
  <c r="X3" i="8"/>
  <c r="V4" i="8"/>
  <c r="W4" i="8"/>
  <c r="X4" i="8"/>
  <c r="V5" i="8"/>
  <c r="W5" i="8"/>
  <c r="X5" i="8"/>
  <c r="W6" i="8"/>
  <c r="X6" i="8"/>
  <c r="V7" i="8"/>
  <c r="W7" i="8"/>
  <c r="X7" i="8"/>
  <c r="V8" i="8"/>
  <c r="W8" i="8"/>
  <c r="X8" i="8"/>
  <c r="V9" i="8"/>
  <c r="W9" i="8"/>
  <c r="X9" i="8"/>
  <c r="X10" i="8"/>
  <c r="V11" i="8"/>
  <c r="W11" i="8"/>
  <c r="X11" i="8"/>
  <c r="V12" i="8"/>
  <c r="W12" i="8"/>
  <c r="X12" i="8"/>
  <c r="V13" i="8"/>
  <c r="W13" i="8"/>
  <c r="X13" i="8"/>
  <c r="V14" i="8"/>
  <c r="W14" i="8"/>
  <c r="X14" i="8"/>
  <c r="V15" i="8"/>
  <c r="W15" i="8"/>
  <c r="X15" i="8"/>
  <c r="X16" i="8"/>
  <c r="V17" i="8"/>
  <c r="W17" i="8"/>
  <c r="X17" i="8"/>
  <c r="V18" i="8"/>
  <c r="W18" i="8"/>
  <c r="X18" i="8"/>
  <c r="V19" i="8"/>
  <c r="W19" i="8"/>
  <c r="X19" i="8"/>
  <c r="V20" i="8"/>
  <c r="W20" i="8"/>
  <c r="X20" i="8"/>
  <c r="V21" i="8"/>
  <c r="W21" i="8"/>
  <c r="X21" i="8"/>
  <c r="V22" i="8"/>
  <c r="D22" i="8" s="1"/>
  <c r="W22" i="8"/>
  <c r="E22" i="8" s="1"/>
  <c r="X22" i="8"/>
  <c r="F22" i="8" s="1"/>
  <c r="X23" i="8"/>
  <c r="V24" i="8"/>
  <c r="W24" i="8"/>
  <c r="X24" i="8"/>
  <c r="V25" i="8"/>
  <c r="W25" i="8"/>
  <c r="X25" i="8"/>
  <c r="V26" i="8"/>
  <c r="W26" i="8"/>
  <c r="X26" i="8"/>
  <c r="W27" i="8"/>
  <c r="X27" i="8"/>
  <c r="V28" i="8"/>
  <c r="W28" i="8"/>
  <c r="X28" i="8"/>
  <c r="X29" i="8"/>
  <c r="V30" i="8"/>
  <c r="D30" i="8" s="1"/>
  <c r="W30" i="8"/>
  <c r="X30" i="8"/>
  <c r="V31" i="8"/>
  <c r="W31" i="8"/>
  <c r="X31" i="8"/>
  <c r="V32" i="8"/>
  <c r="W32" i="8"/>
  <c r="X32" i="8"/>
  <c r="V33" i="8"/>
  <c r="W33" i="8"/>
  <c r="X33" i="8"/>
  <c r="V34" i="8"/>
  <c r="W34" i="8"/>
  <c r="X34" i="8"/>
  <c r="V35" i="8"/>
  <c r="W35" i="8"/>
  <c r="X35" i="8"/>
  <c r="V36" i="8"/>
  <c r="W36" i="8"/>
  <c r="X36" i="8"/>
  <c r="V37" i="8"/>
  <c r="W37" i="8"/>
  <c r="X37" i="8"/>
  <c r="V38" i="8"/>
  <c r="W38" i="8"/>
  <c r="X38" i="8"/>
  <c r="V39" i="8"/>
  <c r="W39" i="8"/>
  <c r="X39" i="8"/>
  <c r="V41" i="8"/>
  <c r="W41" i="8"/>
  <c r="X41" i="8"/>
  <c r="V42" i="8"/>
  <c r="W42" i="8"/>
  <c r="X42" i="8"/>
  <c r="V43" i="8"/>
  <c r="W43" i="8"/>
  <c r="X43" i="8"/>
  <c r="V44" i="8"/>
  <c r="W44" i="8"/>
  <c r="X44" i="8"/>
  <c r="V45" i="8"/>
  <c r="W45" i="8"/>
  <c r="X45" i="8"/>
  <c r="X46" i="8"/>
  <c r="V47" i="8"/>
  <c r="W47" i="8"/>
  <c r="X47" i="8"/>
  <c r="V48" i="8"/>
  <c r="W48" i="8"/>
  <c r="X48" i="8"/>
  <c r="V49" i="8"/>
  <c r="W49" i="8"/>
  <c r="X49" i="8"/>
  <c r="V50" i="8"/>
  <c r="W50" i="8"/>
  <c r="X50" i="8"/>
  <c r="V51" i="8"/>
  <c r="W51" i="8"/>
  <c r="X51" i="8"/>
  <c r="X52" i="8"/>
  <c r="V53" i="8"/>
  <c r="W53" i="8"/>
  <c r="X53" i="8"/>
  <c r="V54" i="8"/>
  <c r="W54" i="8"/>
  <c r="X54" i="8"/>
  <c r="V55" i="8"/>
  <c r="W55" i="8"/>
  <c r="X55" i="8"/>
  <c r="V56" i="8"/>
  <c r="W56" i="8"/>
  <c r="X56" i="8"/>
  <c r="V57" i="8"/>
  <c r="W57" i="8"/>
  <c r="X57" i="8"/>
  <c r="X58" i="8"/>
  <c r="W2" i="8"/>
  <c r="X2" i="8"/>
  <c r="V2" i="8"/>
  <c r="F41" i="2"/>
  <c r="C92" i="12"/>
  <c r="C97" i="12" s="1"/>
  <c r="C66" i="12"/>
  <c r="C67" i="12" s="1"/>
  <c r="C92" i="6"/>
  <c r="C97" i="6" s="1"/>
  <c r="C65" i="6"/>
  <c r="C66" i="6" s="1"/>
  <c r="C41" i="6"/>
  <c r="C60" i="6" s="1"/>
  <c r="C92" i="4"/>
  <c r="C97" i="4" s="1"/>
  <c r="C66" i="4"/>
  <c r="C53" i="4"/>
  <c r="C41" i="4"/>
  <c r="C60" i="4" s="1"/>
  <c r="C92" i="3"/>
  <c r="C97" i="3" s="1"/>
  <c r="C67" i="3"/>
  <c r="C65" i="3"/>
  <c r="C41" i="3"/>
  <c r="C92" i="1"/>
  <c r="C97" i="1" s="1"/>
  <c r="C66" i="1"/>
  <c r="C41" i="1"/>
  <c r="C60" i="1" s="1"/>
  <c r="C67" i="1" s="1"/>
  <c r="C95" i="2"/>
  <c r="C82" i="2"/>
  <c r="C92" i="2" s="1"/>
  <c r="C97" i="2" s="1"/>
  <c r="C66" i="2"/>
  <c r="C59" i="2"/>
  <c r="C47" i="2"/>
  <c r="C41" i="2"/>
  <c r="C29" i="2"/>
  <c r="C16" i="2"/>
  <c r="C10" i="2"/>
  <c r="L92" i="6" l="1"/>
  <c r="C67" i="4"/>
  <c r="C67" i="6"/>
  <c r="C98" i="3"/>
  <c r="C98" i="12"/>
  <c r="C60" i="2"/>
  <c r="C67" i="2" s="1"/>
  <c r="C98" i="4"/>
  <c r="C98" i="6" l="1"/>
  <c r="D95" i="12"/>
  <c r="F92" i="12"/>
  <c r="E92" i="12"/>
  <c r="G83" i="12"/>
  <c r="D81" i="12"/>
  <c r="V81" i="8" s="1"/>
  <c r="D76" i="12"/>
  <c r="G72" i="12"/>
  <c r="G71" i="12"/>
  <c r="G70" i="12"/>
  <c r="F65" i="12"/>
  <c r="X65" i="8" s="1"/>
  <c r="W65" i="8"/>
  <c r="D65" i="12"/>
  <c r="G64" i="12"/>
  <c r="G62" i="12"/>
  <c r="G61" i="12"/>
  <c r="E59" i="12"/>
  <c r="W58" i="8" s="1"/>
  <c r="D59" i="12"/>
  <c r="V58" i="8" s="1"/>
  <c r="E53" i="12"/>
  <c r="W52" i="8" s="1"/>
  <c r="D53" i="12"/>
  <c r="V52" i="8" s="1"/>
  <c r="E47" i="12"/>
  <c r="W46" i="8" s="1"/>
  <c r="D47" i="12"/>
  <c r="V46" i="8" s="1"/>
  <c r="F41" i="12"/>
  <c r="E41" i="12"/>
  <c r="W40" i="8" s="1"/>
  <c r="D41" i="12"/>
  <c r="V40" i="8" s="1"/>
  <c r="E29" i="12"/>
  <c r="W29" i="8" s="1"/>
  <c r="D27" i="12"/>
  <c r="E23" i="12"/>
  <c r="W23" i="8" s="1"/>
  <c r="D23" i="12"/>
  <c r="V23" i="8" s="1"/>
  <c r="E10" i="12"/>
  <c r="D6" i="12"/>
  <c r="G65" i="12" l="1"/>
  <c r="E97" i="12"/>
  <c r="W97" i="8" s="1"/>
  <c r="W92" i="8"/>
  <c r="D29" i="12"/>
  <c r="V29" i="8" s="1"/>
  <c r="V27" i="8"/>
  <c r="F60" i="12"/>
  <c r="X60" i="8" s="1"/>
  <c r="X40" i="8"/>
  <c r="D82" i="12"/>
  <c r="V76" i="8"/>
  <c r="F97" i="12"/>
  <c r="X97" i="8" s="1"/>
  <c r="X92" i="8"/>
  <c r="D96" i="12"/>
  <c r="V96" i="8" s="1"/>
  <c r="V95" i="8"/>
  <c r="D10" i="12"/>
  <c r="V6" i="8"/>
  <c r="F66" i="12"/>
  <c r="X66" i="8" s="1"/>
  <c r="E16" i="12"/>
  <c r="W16" i="8" s="1"/>
  <c r="W10" i="8"/>
  <c r="D66" i="12"/>
  <c r="E60" i="12"/>
  <c r="E66" i="12"/>
  <c r="W66" i="8" s="1"/>
  <c r="G92" i="12"/>
  <c r="E6" i="2"/>
  <c r="E65" i="6"/>
  <c r="F65" i="6"/>
  <c r="W59" i="8" l="1"/>
  <c r="W60" i="8"/>
  <c r="D16" i="12"/>
  <c r="V10" i="8"/>
  <c r="F67" i="12"/>
  <c r="X67" i="8" s="1"/>
  <c r="X98" i="8" s="1"/>
  <c r="X59" i="8"/>
  <c r="G97" i="12"/>
  <c r="D92" i="12"/>
  <c r="V82" i="8"/>
  <c r="E67" i="12"/>
  <c r="G66" i="12"/>
  <c r="E41" i="1"/>
  <c r="U70" i="8"/>
  <c r="U71" i="8"/>
  <c r="U72" i="8"/>
  <c r="U73" i="8"/>
  <c r="U74" i="8"/>
  <c r="U75" i="8"/>
  <c r="U76" i="8"/>
  <c r="U77" i="8"/>
  <c r="U78" i="8"/>
  <c r="U79" i="8"/>
  <c r="U80" i="8"/>
  <c r="U81" i="8"/>
  <c r="U82" i="8"/>
  <c r="U83" i="8"/>
  <c r="U85" i="8"/>
  <c r="U87" i="8"/>
  <c r="U88" i="8"/>
  <c r="U89" i="8"/>
  <c r="U90" i="8"/>
  <c r="U91" i="8"/>
  <c r="U93" i="8"/>
  <c r="U94" i="8"/>
  <c r="U95" i="8"/>
  <c r="U96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F84" i="8" s="1"/>
  <c r="R85" i="8"/>
  <c r="R87" i="8"/>
  <c r="R88" i="8"/>
  <c r="R89" i="8"/>
  <c r="R90" i="8"/>
  <c r="R91" i="8"/>
  <c r="R93" i="8"/>
  <c r="R94" i="8"/>
  <c r="R95" i="8"/>
  <c r="R96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5" i="8"/>
  <c r="O87" i="8"/>
  <c r="O88" i="8"/>
  <c r="O89" i="8"/>
  <c r="O90" i="8"/>
  <c r="O91" i="8"/>
  <c r="O93" i="8"/>
  <c r="O94" i="8"/>
  <c r="O95" i="8"/>
  <c r="O96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5" i="8"/>
  <c r="L87" i="8"/>
  <c r="L88" i="8"/>
  <c r="L89" i="8"/>
  <c r="L90" i="8"/>
  <c r="L91" i="8"/>
  <c r="L93" i="8"/>
  <c r="L94" i="8"/>
  <c r="L95" i="8"/>
  <c r="L96" i="8"/>
  <c r="I70" i="8"/>
  <c r="I71" i="8"/>
  <c r="I72" i="8"/>
  <c r="I73" i="8"/>
  <c r="F73" i="8" s="1"/>
  <c r="I74" i="8"/>
  <c r="F74" i="8" s="1"/>
  <c r="I75" i="8"/>
  <c r="I77" i="8"/>
  <c r="I78" i="8"/>
  <c r="I79" i="8"/>
  <c r="F79" i="8" s="1"/>
  <c r="I80" i="8"/>
  <c r="F80" i="8" s="1"/>
  <c r="I81" i="8"/>
  <c r="I83" i="8"/>
  <c r="I85" i="8"/>
  <c r="F85" i="8" s="1"/>
  <c r="I87" i="8"/>
  <c r="I88" i="8"/>
  <c r="I89" i="8"/>
  <c r="I90" i="8"/>
  <c r="F90" i="8" s="1"/>
  <c r="I91" i="8"/>
  <c r="I93" i="8"/>
  <c r="I94" i="8"/>
  <c r="E80" i="2"/>
  <c r="D80" i="2"/>
  <c r="D78" i="2"/>
  <c r="G77" i="2"/>
  <c r="E74" i="2"/>
  <c r="U2" i="8"/>
  <c r="U3" i="8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3" i="8"/>
  <c r="U24" i="8"/>
  <c r="U25" i="8"/>
  <c r="U26" i="8"/>
  <c r="U27" i="8"/>
  <c r="U28" i="8"/>
  <c r="U29" i="8"/>
  <c r="U31" i="8"/>
  <c r="U32" i="8"/>
  <c r="U33" i="8"/>
  <c r="U34" i="8"/>
  <c r="U35" i="8"/>
  <c r="U36" i="8"/>
  <c r="U37" i="8"/>
  <c r="U38" i="8"/>
  <c r="U39" i="8"/>
  <c r="U40" i="8"/>
  <c r="U42" i="8"/>
  <c r="U43" i="8"/>
  <c r="U44" i="8"/>
  <c r="U45" i="8"/>
  <c r="U46" i="8"/>
  <c r="U47" i="8"/>
  <c r="U48" i="8"/>
  <c r="U49" i="8"/>
  <c r="U50" i="8"/>
  <c r="U51" i="8"/>
  <c r="U52" i="8"/>
  <c r="U54" i="8"/>
  <c r="U55" i="8"/>
  <c r="U56" i="8"/>
  <c r="U57" i="8"/>
  <c r="U58" i="8"/>
  <c r="U59" i="8"/>
  <c r="U61" i="8"/>
  <c r="U62" i="8"/>
  <c r="U63" i="8"/>
  <c r="U64" i="8"/>
  <c r="U65" i="8"/>
  <c r="R2" i="8"/>
  <c r="R3" i="8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3" i="8"/>
  <c r="R24" i="8"/>
  <c r="R25" i="8"/>
  <c r="R26" i="8"/>
  <c r="R27" i="8"/>
  <c r="R28" i="8"/>
  <c r="R29" i="8"/>
  <c r="R30" i="8"/>
  <c r="F30" i="8" s="1"/>
  <c r="R31" i="8"/>
  <c r="R32" i="8"/>
  <c r="R33" i="8"/>
  <c r="R34" i="8"/>
  <c r="R35" i="8"/>
  <c r="R36" i="8"/>
  <c r="R37" i="8"/>
  <c r="R38" i="8"/>
  <c r="R39" i="8"/>
  <c r="R40" i="8"/>
  <c r="R42" i="8"/>
  <c r="R43" i="8"/>
  <c r="R44" i="8"/>
  <c r="R45" i="8"/>
  <c r="R46" i="8"/>
  <c r="R47" i="8"/>
  <c r="R48" i="8"/>
  <c r="R49" i="8"/>
  <c r="R50" i="8"/>
  <c r="R51" i="8"/>
  <c r="R52" i="8"/>
  <c r="R54" i="8"/>
  <c r="R55" i="8"/>
  <c r="R56" i="8"/>
  <c r="R57" i="8"/>
  <c r="R58" i="8"/>
  <c r="R59" i="8"/>
  <c r="R61" i="8"/>
  <c r="R62" i="8"/>
  <c r="R63" i="8"/>
  <c r="R64" i="8"/>
  <c r="O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3" i="8"/>
  <c r="O24" i="8"/>
  <c r="O25" i="8"/>
  <c r="O26" i="8"/>
  <c r="O27" i="8"/>
  <c r="O28" i="8"/>
  <c r="O29" i="8"/>
  <c r="O31" i="8"/>
  <c r="O32" i="8"/>
  <c r="O33" i="8"/>
  <c r="O34" i="8"/>
  <c r="O35" i="8"/>
  <c r="O36" i="8"/>
  <c r="O37" i="8"/>
  <c r="O38" i="8"/>
  <c r="O39" i="8"/>
  <c r="O40" i="8"/>
  <c r="O42" i="8"/>
  <c r="O43" i="8"/>
  <c r="O44" i="8"/>
  <c r="O45" i="8"/>
  <c r="O46" i="8"/>
  <c r="O47" i="8"/>
  <c r="O48" i="8"/>
  <c r="O49" i="8"/>
  <c r="O50" i="8"/>
  <c r="O51" i="8"/>
  <c r="O52" i="8"/>
  <c r="O54" i="8"/>
  <c r="O55" i="8"/>
  <c r="O56" i="8"/>
  <c r="O57" i="8"/>
  <c r="O58" i="8"/>
  <c r="O59" i="8"/>
  <c r="O61" i="8"/>
  <c r="O62" i="8"/>
  <c r="O63" i="8"/>
  <c r="O64" i="8"/>
  <c r="O65" i="8"/>
  <c r="L2" i="8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7" i="8"/>
  <c r="L18" i="8"/>
  <c r="L19" i="8"/>
  <c r="L20" i="8"/>
  <c r="L21" i="8"/>
  <c r="L23" i="8"/>
  <c r="L24" i="8"/>
  <c r="L25" i="8"/>
  <c r="L26" i="8"/>
  <c r="L27" i="8"/>
  <c r="L28" i="8"/>
  <c r="L31" i="8"/>
  <c r="L32" i="8"/>
  <c r="L33" i="8"/>
  <c r="L34" i="8"/>
  <c r="L35" i="8"/>
  <c r="L36" i="8"/>
  <c r="L37" i="8"/>
  <c r="L38" i="8"/>
  <c r="L39" i="8"/>
  <c r="L40" i="8"/>
  <c r="L42" i="8"/>
  <c r="L43" i="8"/>
  <c r="L44" i="8"/>
  <c r="L45" i="8"/>
  <c r="L46" i="8"/>
  <c r="L47" i="8"/>
  <c r="L48" i="8"/>
  <c r="L49" i="8"/>
  <c r="L50" i="8"/>
  <c r="L51" i="8"/>
  <c r="L52" i="8"/>
  <c r="L54" i="8"/>
  <c r="L55" i="8"/>
  <c r="L56" i="8"/>
  <c r="L57" i="8"/>
  <c r="L58" i="8"/>
  <c r="L59" i="8"/>
  <c r="L61" i="8"/>
  <c r="F61" i="8" s="1"/>
  <c r="L62" i="8"/>
  <c r="L63" i="8"/>
  <c r="L64" i="8"/>
  <c r="I3" i="8"/>
  <c r="I4" i="8"/>
  <c r="I5" i="8"/>
  <c r="F5" i="8" s="1"/>
  <c r="I6" i="8"/>
  <c r="I7" i="8"/>
  <c r="I8" i="8"/>
  <c r="I9" i="8"/>
  <c r="F9" i="8" s="1"/>
  <c r="I11" i="8"/>
  <c r="I12" i="8"/>
  <c r="I13" i="8"/>
  <c r="I14" i="8"/>
  <c r="F14" i="8" s="1"/>
  <c r="I15" i="8"/>
  <c r="I17" i="8"/>
  <c r="I18" i="8"/>
  <c r="I19" i="8"/>
  <c r="F19" i="8" s="1"/>
  <c r="I20" i="8"/>
  <c r="F20" i="8" s="1"/>
  <c r="I21" i="8"/>
  <c r="I24" i="8"/>
  <c r="I26" i="8"/>
  <c r="F26" i="8" s="1"/>
  <c r="I27" i="8"/>
  <c r="I28" i="8"/>
  <c r="I31" i="8"/>
  <c r="I32" i="8"/>
  <c r="F32" i="8" s="1"/>
  <c r="I33" i="8"/>
  <c r="I34" i="8"/>
  <c r="F34" i="8" s="1"/>
  <c r="I35" i="8"/>
  <c r="I36" i="8"/>
  <c r="F36" i="8" s="1"/>
  <c r="I37" i="8"/>
  <c r="I38" i="8"/>
  <c r="F38" i="8" s="1"/>
  <c r="I39" i="8"/>
  <c r="I40" i="8"/>
  <c r="I42" i="8"/>
  <c r="I43" i="8"/>
  <c r="F43" i="8" s="1"/>
  <c r="I44" i="8"/>
  <c r="I45" i="8"/>
  <c r="F45" i="8" s="1"/>
  <c r="I46" i="8"/>
  <c r="I48" i="8"/>
  <c r="I49" i="8"/>
  <c r="I50" i="8"/>
  <c r="F50" i="8" s="1"/>
  <c r="I51" i="8"/>
  <c r="F51" i="8" s="1"/>
  <c r="I52" i="8"/>
  <c r="I54" i="8"/>
  <c r="I55" i="8"/>
  <c r="F55" i="8" s="1"/>
  <c r="I56" i="8"/>
  <c r="F56" i="8" s="1"/>
  <c r="I57" i="8"/>
  <c r="I58" i="8"/>
  <c r="I59" i="8"/>
  <c r="F59" i="8" s="1"/>
  <c r="I63" i="8"/>
  <c r="I64" i="8"/>
  <c r="G83" i="6"/>
  <c r="G71" i="6"/>
  <c r="G72" i="6"/>
  <c r="G70" i="6"/>
  <c r="G62" i="6"/>
  <c r="G64" i="6"/>
  <c r="G65" i="6"/>
  <c r="G61" i="6"/>
  <c r="F66" i="6"/>
  <c r="U66" i="8" s="1"/>
  <c r="F41" i="6"/>
  <c r="U41" i="8" s="1"/>
  <c r="F92" i="6"/>
  <c r="G64" i="4"/>
  <c r="G61" i="4"/>
  <c r="F41" i="4"/>
  <c r="R41" i="8" s="1"/>
  <c r="F92" i="4"/>
  <c r="G83" i="4"/>
  <c r="G71" i="4"/>
  <c r="G72" i="4"/>
  <c r="G70" i="4"/>
  <c r="R65" i="8"/>
  <c r="G32" i="4"/>
  <c r="G31" i="4"/>
  <c r="F92" i="3"/>
  <c r="O92" i="8" s="1"/>
  <c r="G71" i="3"/>
  <c r="G72" i="3"/>
  <c r="G70" i="3"/>
  <c r="G62" i="3"/>
  <c r="G64" i="3"/>
  <c r="G65" i="3"/>
  <c r="G61" i="3"/>
  <c r="G32" i="3"/>
  <c r="G31" i="3"/>
  <c r="F66" i="3"/>
  <c r="O66" i="8" s="1"/>
  <c r="F41" i="3"/>
  <c r="O41" i="8" s="1"/>
  <c r="G83" i="1"/>
  <c r="G71" i="1"/>
  <c r="G72" i="1"/>
  <c r="G70" i="1"/>
  <c r="G64" i="1"/>
  <c r="G62" i="1"/>
  <c r="G61" i="1"/>
  <c r="G35" i="1"/>
  <c r="G34" i="1"/>
  <c r="G31" i="1"/>
  <c r="F41" i="1"/>
  <c r="L41" i="8" s="1"/>
  <c r="F92" i="1"/>
  <c r="F97" i="1" s="1"/>
  <c r="L97" i="8" s="1"/>
  <c r="F29" i="1"/>
  <c r="L29" i="8" s="1"/>
  <c r="F16" i="1"/>
  <c r="L16" i="8" s="1"/>
  <c r="G24" i="2"/>
  <c r="G25" i="2"/>
  <c r="G27" i="2"/>
  <c r="G28" i="2"/>
  <c r="G31" i="2"/>
  <c r="G32" i="2"/>
  <c r="G33" i="2"/>
  <c r="G35" i="2"/>
  <c r="G37" i="2"/>
  <c r="G43" i="2"/>
  <c r="G61" i="2"/>
  <c r="G62" i="2"/>
  <c r="G3" i="2"/>
  <c r="G4" i="2"/>
  <c r="G5" i="2"/>
  <c r="G6" i="2"/>
  <c r="G7" i="2"/>
  <c r="G15" i="2"/>
  <c r="G2" i="2"/>
  <c r="F65" i="2"/>
  <c r="F66" i="2" s="1"/>
  <c r="I66" i="8" s="1"/>
  <c r="F47" i="2"/>
  <c r="I47" i="8" s="1"/>
  <c r="F47" i="8" s="1"/>
  <c r="I41" i="8"/>
  <c r="F29" i="2"/>
  <c r="I29" i="8" s="1"/>
  <c r="F29" i="8" s="1"/>
  <c r="F23" i="2"/>
  <c r="I23" i="8" s="1"/>
  <c r="F10" i="2"/>
  <c r="I10" i="8" s="1"/>
  <c r="G71" i="2"/>
  <c r="G72" i="2"/>
  <c r="G73" i="2"/>
  <c r="G83" i="2"/>
  <c r="G85" i="2"/>
  <c r="G93" i="2"/>
  <c r="G70" i="2"/>
  <c r="F95" i="2"/>
  <c r="I95" i="8" s="1"/>
  <c r="F95" i="8" s="1"/>
  <c r="G79" i="2" l="1"/>
  <c r="E81" i="2"/>
  <c r="E98" i="12"/>
  <c r="W67" i="8"/>
  <c r="W98" i="8" s="1"/>
  <c r="F72" i="8"/>
  <c r="F40" i="8"/>
  <c r="F70" i="8"/>
  <c r="F41" i="8"/>
  <c r="F10" i="8"/>
  <c r="F58" i="8"/>
  <c r="F54" i="8"/>
  <c r="F49" i="8"/>
  <c r="F44" i="8"/>
  <c r="F39" i="8"/>
  <c r="F35" i="8"/>
  <c r="F31" i="8"/>
  <c r="F24" i="8"/>
  <c r="F18" i="8"/>
  <c r="F13" i="8"/>
  <c r="F8" i="8"/>
  <c r="F4" i="8"/>
  <c r="F62" i="8"/>
  <c r="F94" i="8"/>
  <c r="F89" i="8"/>
  <c r="F83" i="8"/>
  <c r="F78" i="8"/>
  <c r="F23" i="8"/>
  <c r="F64" i="8"/>
  <c r="F57" i="8"/>
  <c r="F52" i="8"/>
  <c r="F48" i="8"/>
  <c r="F28" i="8"/>
  <c r="F21" i="8"/>
  <c r="F17" i="8"/>
  <c r="F12" i="8"/>
  <c r="F7" i="8"/>
  <c r="F3" i="8"/>
  <c r="F2" i="8"/>
  <c r="F93" i="8"/>
  <c r="F88" i="8"/>
  <c r="F81" i="8"/>
  <c r="F77" i="8"/>
  <c r="F63" i="8"/>
  <c r="F46" i="8"/>
  <c r="F42" i="8"/>
  <c r="F37" i="8"/>
  <c r="F33" i="8"/>
  <c r="F27" i="8"/>
  <c r="F15" i="8"/>
  <c r="F11" i="8"/>
  <c r="F6" i="8"/>
  <c r="F91" i="8"/>
  <c r="F87" i="8"/>
  <c r="F75" i="8"/>
  <c r="F71" i="8"/>
  <c r="F98" i="12"/>
  <c r="G65" i="1"/>
  <c r="D97" i="12"/>
  <c r="V97" i="8" s="1"/>
  <c r="V98" i="8" s="1"/>
  <c r="V92" i="8"/>
  <c r="G67" i="12"/>
  <c r="V16" i="8"/>
  <c r="D60" i="12"/>
  <c r="L65" i="8"/>
  <c r="F66" i="4"/>
  <c r="R66" i="8" s="1"/>
  <c r="G65" i="4"/>
  <c r="L53" i="8"/>
  <c r="O53" i="8"/>
  <c r="R53" i="8"/>
  <c r="I65" i="8"/>
  <c r="I53" i="8"/>
  <c r="F53" i="8" s="1"/>
  <c r="U53" i="8"/>
  <c r="E76" i="2"/>
  <c r="I25" i="8"/>
  <c r="F25" i="8" s="1"/>
  <c r="F16" i="2"/>
  <c r="F96" i="2"/>
  <c r="I96" i="8" s="1"/>
  <c r="F96" i="8" s="1"/>
  <c r="F60" i="6"/>
  <c r="F97" i="6"/>
  <c r="U97" i="8" s="1"/>
  <c r="U92" i="8"/>
  <c r="F60" i="4"/>
  <c r="R60" i="8" s="1"/>
  <c r="F97" i="4"/>
  <c r="R97" i="8"/>
  <c r="R92" i="8"/>
  <c r="F60" i="3"/>
  <c r="F97" i="3"/>
  <c r="O97" i="8" s="1"/>
  <c r="L92" i="8"/>
  <c r="L66" i="8"/>
  <c r="F60" i="1"/>
  <c r="F67" i="1" s="1"/>
  <c r="D76" i="2"/>
  <c r="D81" i="2"/>
  <c r="F66" i="8" l="1"/>
  <c r="F65" i="8"/>
  <c r="D67" i="12"/>
  <c r="V59" i="8"/>
  <c r="F67" i="4"/>
  <c r="F60" i="2"/>
  <c r="I16" i="8"/>
  <c r="F16" i="8" s="1"/>
  <c r="U60" i="8"/>
  <c r="F67" i="6"/>
  <c r="O60" i="8"/>
  <c r="F67" i="3"/>
  <c r="L67" i="8"/>
  <c r="L98" i="8" s="1"/>
  <c r="L60" i="8"/>
  <c r="F76" i="2"/>
  <c r="O67" i="8" l="1"/>
  <c r="O98" i="8" s="1"/>
  <c r="F98" i="3"/>
  <c r="D98" i="12"/>
  <c r="U67" i="8"/>
  <c r="U98" i="8" s="1"/>
  <c r="F98" i="6"/>
  <c r="R67" i="8"/>
  <c r="R98" i="8" s="1"/>
  <c r="F98" i="4"/>
  <c r="I60" i="8"/>
  <c r="F60" i="8" s="1"/>
  <c r="F67" i="2"/>
  <c r="I67" i="8" s="1"/>
  <c r="I76" i="8"/>
  <c r="F76" i="8" s="1"/>
  <c r="F82" i="2"/>
  <c r="Q30" i="8"/>
  <c r="E30" i="8" s="1"/>
  <c r="F67" i="8" l="1"/>
  <c r="F92" i="2"/>
  <c r="I82" i="8"/>
  <c r="F82" i="8" s="1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5" i="8"/>
  <c r="T87" i="8"/>
  <c r="T88" i="8"/>
  <c r="T89" i="8"/>
  <c r="T90" i="8"/>
  <c r="T91" i="8"/>
  <c r="T93" i="8"/>
  <c r="T94" i="8"/>
  <c r="T95" i="8"/>
  <c r="T96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E84" i="8" s="1"/>
  <c r="Q85" i="8"/>
  <c r="Q87" i="8"/>
  <c r="Q88" i="8"/>
  <c r="Q89" i="8"/>
  <c r="Q90" i="8"/>
  <c r="Q91" i="8"/>
  <c r="Q93" i="8"/>
  <c r="Q94" i="8"/>
  <c r="Q95" i="8"/>
  <c r="N70" i="8"/>
  <c r="N71" i="8"/>
  <c r="N72" i="8"/>
  <c r="N73" i="8"/>
  <c r="N74" i="8"/>
  <c r="N75" i="8"/>
  <c r="N76" i="8"/>
  <c r="N77" i="8"/>
  <c r="N78" i="8"/>
  <c r="N79" i="8"/>
  <c r="N80" i="8"/>
  <c r="N81" i="8"/>
  <c r="N83" i="8"/>
  <c r="N85" i="8"/>
  <c r="N87" i="8"/>
  <c r="N88" i="8"/>
  <c r="N89" i="8"/>
  <c r="N90" i="8"/>
  <c r="N91" i="8"/>
  <c r="N93" i="8"/>
  <c r="N94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5" i="8"/>
  <c r="K87" i="8"/>
  <c r="K88" i="8"/>
  <c r="K89" i="8"/>
  <c r="K90" i="8"/>
  <c r="K91" i="8"/>
  <c r="K93" i="8"/>
  <c r="K94" i="8"/>
  <c r="K95" i="8"/>
  <c r="K96" i="8"/>
  <c r="H70" i="8"/>
  <c r="H71" i="8"/>
  <c r="E71" i="8" s="1"/>
  <c r="H72" i="8"/>
  <c r="E72" i="8" s="1"/>
  <c r="H73" i="8"/>
  <c r="E73" i="8" s="1"/>
  <c r="H87" i="8"/>
  <c r="H89" i="8"/>
  <c r="H93" i="8"/>
  <c r="T2" i="8"/>
  <c r="T3" i="8"/>
  <c r="T4" i="8"/>
  <c r="T5" i="8"/>
  <c r="T6" i="8"/>
  <c r="T7" i="8"/>
  <c r="T8" i="8"/>
  <c r="T9" i="8"/>
  <c r="T11" i="8"/>
  <c r="T12" i="8"/>
  <c r="T13" i="8"/>
  <c r="T14" i="8"/>
  <c r="T15" i="8"/>
  <c r="T17" i="8"/>
  <c r="T18" i="8"/>
  <c r="T19" i="8"/>
  <c r="T20" i="8"/>
  <c r="T21" i="8"/>
  <c r="T24" i="8"/>
  <c r="T25" i="8"/>
  <c r="T26" i="8"/>
  <c r="T27" i="8"/>
  <c r="T28" i="8"/>
  <c r="T31" i="8"/>
  <c r="T32" i="8"/>
  <c r="T33" i="8"/>
  <c r="T34" i="8"/>
  <c r="T35" i="8"/>
  <c r="T36" i="8"/>
  <c r="T37" i="8"/>
  <c r="T38" i="8"/>
  <c r="T39" i="8"/>
  <c r="T40" i="8"/>
  <c r="T42" i="8"/>
  <c r="T43" i="8"/>
  <c r="T44" i="8"/>
  <c r="T45" i="8"/>
  <c r="T46" i="8"/>
  <c r="T48" i="8"/>
  <c r="T49" i="8"/>
  <c r="T50" i="8"/>
  <c r="T51" i="8"/>
  <c r="T52" i="8"/>
  <c r="T54" i="8"/>
  <c r="T55" i="8"/>
  <c r="T56" i="8"/>
  <c r="T57" i="8"/>
  <c r="T58" i="8"/>
  <c r="T61" i="8"/>
  <c r="T62" i="8"/>
  <c r="T63" i="8"/>
  <c r="T64" i="8"/>
  <c r="T65" i="8"/>
  <c r="Q2" i="8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3" i="8"/>
  <c r="Q24" i="8"/>
  <c r="Q25" i="8"/>
  <c r="Q26" i="8"/>
  <c r="Q27" i="8"/>
  <c r="Q28" i="8"/>
  <c r="Q29" i="8"/>
  <c r="Q31" i="8"/>
  <c r="Q32" i="8"/>
  <c r="Q33" i="8"/>
  <c r="Q34" i="8"/>
  <c r="Q35" i="8"/>
  <c r="Q36" i="8"/>
  <c r="Q37" i="8"/>
  <c r="Q38" i="8"/>
  <c r="Q39" i="8"/>
  <c r="Q40" i="8"/>
  <c r="Q42" i="8"/>
  <c r="Q43" i="8"/>
  <c r="Q44" i="8"/>
  <c r="Q45" i="8"/>
  <c r="Q46" i="8"/>
  <c r="Q47" i="8"/>
  <c r="Q48" i="8"/>
  <c r="Q49" i="8"/>
  <c r="Q50" i="8"/>
  <c r="Q51" i="8"/>
  <c r="Q52" i="8"/>
  <c r="Q54" i="8"/>
  <c r="Q55" i="8"/>
  <c r="Q56" i="8"/>
  <c r="Q57" i="8"/>
  <c r="Q58" i="8"/>
  <c r="Q61" i="8"/>
  <c r="Q63" i="8"/>
  <c r="Q64" i="8"/>
  <c r="Q65" i="8"/>
  <c r="N2" i="8"/>
  <c r="N3" i="8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3" i="8"/>
  <c r="N24" i="8"/>
  <c r="N25" i="8"/>
  <c r="N26" i="8"/>
  <c r="N27" i="8"/>
  <c r="N28" i="8"/>
  <c r="N31" i="8"/>
  <c r="N32" i="8"/>
  <c r="N33" i="8"/>
  <c r="N34" i="8"/>
  <c r="N35" i="8"/>
  <c r="N36" i="8"/>
  <c r="N37" i="8"/>
  <c r="N38" i="8"/>
  <c r="N39" i="8"/>
  <c r="N40" i="8"/>
  <c r="N42" i="8"/>
  <c r="N43" i="8"/>
  <c r="N44" i="8"/>
  <c r="N45" i="8"/>
  <c r="N46" i="8"/>
  <c r="N48" i="8"/>
  <c r="N49" i="8"/>
  <c r="N50" i="8"/>
  <c r="N51" i="8"/>
  <c r="N52" i="8"/>
  <c r="N54" i="8"/>
  <c r="N55" i="8"/>
  <c r="N56" i="8"/>
  <c r="N57" i="8"/>
  <c r="N58" i="8"/>
  <c r="N61" i="8"/>
  <c r="N62" i="8"/>
  <c r="N63" i="8"/>
  <c r="N64" i="8"/>
  <c r="N65" i="8"/>
  <c r="K2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7" i="8"/>
  <c r="K18" i="8"/>
  <c r="K19" i="8"/>
  <c r="K20" i="8"/>
  <c r="K21" i="8"/>
  <c r="K24" i="8"/>
  <c r="K25" i="8"/>
  <c r="K26" i="8"/>
  <c r="K27" i="8"/>
  <c r="K28" i="8"/>
  <c r="K31" i="8"/>
  <c r="K32" i="8"/>
  <c r="K33" i="8"/>
  <c r="K34" i="8"/>
  <c r="K35" i="8"/>
  <c r="K36" i="8"/>
  <c r="K37" i="8"/>
  <c r="K38" i="8"/>
  <c r="K39" i="8"/>
  <c r="K40" i="8"/>
  <c r="K42" i="8"/>
  <c r="K43" i="8"/>
  <c r="K44" i="8"/>
  <c r="K45" i="8"/>
  <c r="K46" i="8"/>
  <c r="K47" i="8"/>
  <c r="K48" i="8"/>
  <c r="K49" i="8"/>
  <c r="K50" i="8"/>
  <c r="K51" i="8"/>
  <c r="K52" i="8"/>
  <c r="K54" i="8"/>
  <c r="K55" i="8"/>
  <c r="K56" i="8"/>
  <c r="K57" i="8"/>
  <c r="K58" i="8"/>
  <c r="K59" i="8"/>
  <c r="K61" i="8"/>
  <c r="K62" i="8"/>
  <c r="K63" i="8"/>
  <c r="K64" i="8"/>
  <c r="K65" i="8"/>
  <c r="H2" i="8"/>
  <c r="H3" i="8"/>
  <c r="E3" i="8" s="1"/>
  <c r="H4" i="8"/>
  <c r="E4" i="8" s="1"/>
  <c r="H5" i="8"/>
  <c r="H6" i="8"/>
  <c r="H7" i="8"/>
  <c r="E7" i="8" s="1"/>
  <c r="H8" i="8"/>
  <c r="E8" i="8" s="1"/>
  <c r="H9" i="8"/>
  <c r="H11" i="8"/>
  <c r="H12" i="8"/>
  <c r="H13" i="8"/>
  <c r="E13" i="8" s="1"/>
  <c r="H14" i="8"/>
  <c r="E14" i="8" s="1"/>
  <c r="H15" i="8"/>
  <c r="H17" i="8"/>
  <c r="H18" i="8"/>
  <c r="E18" i="8" s="1"/>
  <c r="H19" i="8"/>
  <c r="E19" i="8" s="1"/>
  <c r="H20" i="8"/>
  <c r="H21" i="8"/>
  <c r="H24" i="8"/>
  <c r="E24" i="8" s="1"/>
  <c r="H26" i="8"/>
  <c r="H27" i="8"/>
  <c r="H28" i="8"/>
  <c r="E28" i="8" s="1"/>
  <c r="H31" i="8"/>
  <c r="E31" i="8" s="1"/>
  <c r="H32" i="8"/>
  <c r="H33" i="8"/>
  <c r="H34" i="8"/>
  <c r="E34" i="8" s="1"/>
  <c r="H35" i="8"/>
  <c r="E35" i="8" s="1"/>
  <c r="H36" i="8"/>
  <c r="H37" i="8"/>
  <c r="H38" i="8"/>
  <c r="E38" i="8" s="1"/>
  <c r="H39" i="8"/>
  <c r="E39" i="8" s="1"/>
  <c r="H40" i="8"/>
  <c r="H42" i="8"/>
  <c r="H43" i="8"/>
  <c r="E43" i="8" s="1"/>
  <c r="H44" i="8"/>
  <c r="E44" i="8" s="1"/>
  <c r="H45" i="8"/>
  <c r="H46" i="8"/>
  <c r="H48" i="8"/>
  <c r="H49" i="8"/>
  <c r="E49" i="8" s="1"/>
  <c r="H50" i="8"/>
  <c r="H51" i="8"/>
  <c r="E51" i="8" s="1"/>
  <c r="H52" i="8"/>
  <c r="H54" i="8"/>
  <c r="E54" i="8" s="1"/>
  <c r="H55" i="8"/>
  <c r="H56" i="8"/>
  <c r="E56" i="8" s="1"/>
  <c r="H57" i="8"/>
  <c r="H58" i="8"/>
  <c r="E58" i="8" s="1"/>
  <c r="H61" i="8"/>
  <c r="H62" i="8"/>
  <c r="H63" i="8"/>
  <c r="E63" i="8" s="1"/>
  <c r="H64" i="8"/>
  <c r="E65" i="2"/>
  <c r="H77" i="8"/>
  <c r="E59" i="2"/>
  <c r="H59" i="8" s="1"/>
  <c r="E47" i="2"/>
  <c r="E41" i="2"/>
  <c r="E29" i="2"/>
  <c r="E23" i="2"/>
  <c r="H23" i="8" s="1"/>
  <c r="E10" i="2"/>
  <c r="G90" i="2"/>
  <c r="H88" i="8"/>
  <c r="H85" i="8"/>
  <c r="E85" i="8" s="1"/>
  <c r="H83" i="8"/>
  <c r="E83" i="8" s="1"/>
  <c r="E64" i="8" l="1"/>
  <c r="E57" i="8"/>
  <c r="E52" i="8"/>
  <c r="E48" i="8"/>
  <c r="E21" i="8"/>
  <c r="E17" i="8"/>
  <c r="E12" i="8"/>
  <c r="E93" i="8"/>
  <c r="E88" i="8"/>
  <c r="E77" i="8"/>
  <c r="E46" i="8"/>
  <c r="E42" i="8"/>
  <c r="E37" i="8"/>
  <c r="E33" i="8"/>
  <c r="E27" i="8"/>
  <c r="E20" i="8"/>
  <c r="E15" i="8"/>
  <c r="E11" i="8"/>
  <c r="E6" i="8"/>
  <c r="E2" i="8"/>
  <c r="E89" i="8"/>
  <c r="E61" i="8"/>
  <c r="E55" i="8"/>
  <c r="E50" i="8"/>
  <c r="E45" i="8"/>
  <c r="E40" i="8"/>
  <c r="E36" i="8"/>
  <c r="E32" i="8"/>
  <c r="E26" i="8"/>
  <c r="E9" i="8"/>
  <c r="E5" i="8"/>
  <c r="E87" i="8"/>
  <c r="E70" i="8"/>
  <c r="H41" i="8"/>
  <c r="G41" i="2"/>
  <c r="H29" i="8"/>
  <c r="G29" i="2"/>
  <c r="H65" i="8"/>
  <c r="E65" i="8" s="1"/>
  <c r="E66" i="2"/>
  <c r="H47" i="8"/>
  <c r="G47" i="2"/>
  <c r="E16" i="2"/>
  <c r="E60" i="2" s="1"/>
  <c r="G10" i="2"/>
  <c r="F97" i="2"/>
  <c r="I97" i="8" s="1"/>
  <c r="I92" i="8"/>
  <c r="F92" i="8" s="1"/>
  <c r="N53" i="8"/>
  <c r="H78" i="8"/>
  <c r="E78" i="8" s="1"/>
  <c r="G78" i="2"/>
  <c r="H75" i="8"/>
  <c r="E75" i="8" s="1"/>
  <c r="G75" i="2"/>
  <c r="H80" i="8"/>
  <c r="E80" i="8" s="1"/>
  <c r="G80" i="2"/>
  <c r="G81" i="2"/>
  <c r="T53" i="8"/>
  <c r="Q53" i="8"/>
  <c r="H94" i="8"/>
  <c r="E94" i="8" s="1"/>
  <c r="G94" i="2"/>
  <c r="E91" i="2"/>
  <c r="E95" i="2"/>
  <c r="G95" i="2" s="1"/>
  <c r="H10" i="8"/>
  <c r="H81" i="8"/>
  <c r="E81" i="8" s="1"/>
  <c r="H74" i="8"/>
  <c r="E74" i="8" s="1"/>
  <c r="H53" i="8"/>
  <c r="H25" i="8"/>
  <c r="E25" i="8" s="1"/>
  <c r="H90" i="8"/>
  <c r="E90" i="8" s="1"/>
  <c r="E82" i="2"/>
  <c r="H79" i="8"/>
  <c r="E79" i="8" s="1"/>
  <c r="K53" i="8"/>
  <c r="G41" i="1"/>
  <c r="E29" i="1"/>
  <c r="K29" i="8" s="1"/>
  <c r="E23" i="1"/>
  <c r="K23" i="8" s="1"/>
  <c r="E23" i="8" s="1"/>
  <c r="E16" i="1"/>
  <c r="K16" i="8" s="1"/>
  <c r="E62" i="4"/>
  <c r="E59" i="4"/>
  <c r="Q59" i="8" s="1"/>
  <c r="E41" i="4"/>
  <c r="E96" i="4"/>
  <c r="Q96" i="8" s="1"/>
  <c r="E92" i="4"/>
  <c r="E92" i="6"/>
  <c r="E66" i="6"/>
  <c r="G66" i="6" s="1"/>
  <c r="E59" i="6"/>
  <c r="T59" i="8" s="1"/>
  <c r="E53" i="6"/>
  <c r="E47" i="6"/>
  <c r="T47" i="8" s="1"/>
  <c r="E41" i="6"/>
  <c r="T41" i="8" s="1"/>
  <c r="E29" i="6"/>
  <c r="T29" i="8" s="1"/>
  <c r="E23" i="6"/>
  <c r="T23" i="8" s="1"/>
  <c r="E10" i="6"/>
  <c r="T10" i="8" s="1"/>
  <c r="E95" i="3"/>
  <c r="E96" i="3" s="1"/>
  <c r="E82" i="3"/>
  <c r="N82" i="8" s="1"/>
  <c r="E66" i="3"/>
  <c r="G66" i="3" s="1"/>
  <c r="E59" i="3"/>
  <c r="N59" i="8" s="1"/>
  <c r="E59" i="8" s="1"/>
  <c r="E53" i="3"/>
  <c r="E47" i="3"/>
  <c r="N47" i="8" s="1"/>
  <c r="E29" i="3"/>
  <c r="N29" i="8" s="1"/>
  <c r="E10" i="8" l="1"/>
  <c r="F97" i="8"/>
  <c r="F98" i="8" s="1"/>
  <c r="I98" i="8"/>
  <c r="E47" i="8"/>
  <c r="E29" i="8"/>
  <c r="E53" i="8"/>
  <c r="K92" i="8"/>
  <c r="G92" i="1"/>
  <c r="K66" i="8"/>
  <c r="G66" i="1"/>
  <c r="T92" i="8"/>
  <c r="G92" i="6"/>
  <c r="Q92" i="8"/>
  <c r="G92" i="4"/>
  <c r="Q62" i="8"/>
  <c r="E62" i="8" s="1"/>
  <c r="G62" i="4"/>
  <c r="H66" i="8"/>
  <c r="G66" i="2"/>
  <c r="H60" i="8"/>
  <c r="G60" i="2"/>
  <c r="H16" i="8"/>
  <c r="G16" i="2"/>
  <c r="Q41" i="8"/>
  <c r="G41" i="4"/>
  <c r="N41" i="8"/>
  <c r="G41" i="3"/>
  <c r="H76" i="8"/>
  <c r="E76" i="8" s="1"/>
  <c r="G76" i="2"/>
  <c r="H91" i="8"/>
  <c r="E91" i="8" s="1"/>
  <c r="G91" i="2"/>
  <c r="E92" i="2"/>
  <c r="G82" i="2"/>
  <c r="E97" i="6"/>
  <c r="E16" i="6"/>
  <c r="T66" i="8"/>
  <c r="E60" i="4"/>
  <c r="E97" i="4"/>
  <c r="E66" i="4"/>
  <c r="N66" i="8"/>
  <c r="E92" i="3"/>
  <c r="G92" i="3" s="1"/>
  <c r="N95" i="8"/>
  <c r="E60" i="3"/>
  <c r="N96" i="8"/>
  <c r="E60" i="1"/>
  <c r="E67" i="1" s="1"/>
  <c r="K41" i="8"/>
  <c r="E97" i="1"/>
  <c r="H95" i="8"/>
  <c r="E95" i="8" s="1"/>
  <c r="E96" i="2"/>
  <c r="H82" i="8"/>
  <c r="E82" i="8" s="1"/>
  <c r="E67" i="2"/>
  <c r="E41" i="8" l="1"/>
  <c r="T97" i="8"/>
  <c r="G97" i="6"/>
  <c r="K97" i="8"/>
  <c r="G97" i="1"/>
  <c r="Q97" i="8"/>
  <c r="G97" i="4"/>
  <c r="H67" i="8"/>
  <c r="G67" i="2"/>
  <c r="Q66" i="8"/>
  <c r="E66" i="8" s="1"/>
  <c r="G66" i="4"/>
  <c r="Q60" i="8"/>
  <c r="G60" i="4"/>
  <c r="N60" i="8"/>
  <c r="G60" i="3"/>
  <c r="K67" i="8"/>
  <c r="G67" i="1"/>
  <c r="K60" i="8"/>
  <c r="G60" i="1"/>
  <c r="H92" i="8"/>
  <c r="G92" i="2"/>
  <c r="T16" i="8"/>
  <c r="E16" i="8" s="1"/>
  <c r="E60" i="6"/>
  <c r="E67" i="4"/>
  <c r="E98" i="4" s="1"/>
  <c r="E97" i="3"/>
  <c r="N92" i="8"/>
  <c r="E67" i="3"/>
  <c r="H96" i="8"/>
  <c r="E96" i="8" s="1"/>
  <c r="G96" i="2"/>
  <c r="E97" i="2"/>
  <c r="E98" i="3" l="1"/>
  <c r="E92" i="8"/>
  <c r="K98" i="8"/>
  <c r="Q67" i="8"/>
  <c r="Q98" i="8" s="1"/>
  <c r="G67" i="4"/>
  <c r="N67" i="8"/>
  <c r="G67" i="3"/>
  <c r="N97" i="8"/>
  <c r="G97" i="3"/>
  <c r="T60" i="8"/>
  <c r="E60" i="8" s="1"/>
  <c r="E67" i="6"/>
  <c r="E98" i="6" s="1"/>
  <c r="H97" i="8"/>
  <c r="G97" i="2"/>
  <c r="N98" i="8" l="1"/>
  <c r="E97" i="8"/>
  <c r="H98" i="8"/>
  <c r="T67" i="8"/>
  <c r="T98" i="8" s="1"/>
  <c r="G67" i="6"/>
  <c r="E67" i="8" l="1"/>
  <c r="E98" i="8" s="1"/>
  <c r="D6" i="2"/>
  <c r="D10" i="2" s="1"/>
  <c r="D62" i="2" l="1"/>
  <c r="M70" i="8" l="1"/>
  <c r="P84" i="8" l="1"/>
  <c r="D84" i="8" s="1"/>
  <c r="D91" i="2" l="1"/>
  <c r="S49" i="8" l="1"/>
  <c r="S50" i="8"/>
  <c r="S51" i="8"/>
  <c r="S52" i="8"/>
  <c r="S48" i="8"/>
  <c r="P49" i="8"/>
  <c r="P50" i="8"/>
  <c r="P51" i="8"/>
  <c r="P52" i="8"/>
  <c r="P48" i="8"/>
  <c r="M49" i="8"/>
  <c r="M50" i="8"/>
  <c r="M51" i="8"/>
  <c r="M52" i="8"/>
  <c r="M48" i="8"/>
  <c r="J49" i="8"/>
  <c r="J50" i="8"/>
  <c r="J51" i="8"/>
  <c r="J52" i="8"/>
  <c r="J48" i="8"/>
  <c r="G49" i="8"/>
  <c r="G50" i="8"/>
  <c r="G51" i="8"/>
  <c r="G52" i="8"/>
  <c r="D52" i="8" s="1"/>
  <c r="G48" i="8"/>
  <c r="D53" i="6"/>
  <c r="D53" i="4"/>
  <c r="D53" i="3"/>
  <c r="D53" i="1"/>
  <c r="D53" i="2"/>
  <c r="S3" i="8"/>
  <c r="S4" i="8"/>
  <c r="S5" i="8"/>
  <c r="S7" i="8"/>
  <c r="S8" i="8"/>
  <c r="S9" i="8"/>
  <c r="S11" i="8"/>
  <c r="S12" i="8"/>
  <c r="S13" i="8"/>
  <c r="S14" i="8"/>
  <c r="S15" i="8"/>
  <c r="S17" i="8"/>
  <c r="S18" i="8"/>
  <c r="S19" i="8"/>
  <c r="S20" i="8"/>
  <c r="S21" i="8"/>
  <c r="S24" i="8"/>
  <c r="S25" i="8"/>
  <c r="S26" i="8"/>
  <c r="S28" i="8"/>
  <c r="S31" i="8"/>
  <c r="S32" i="8"/>
  <c r="S33" i="8"/>
  <c r="S34" i="8"/>
  <c r="S35" i="8"/>
  <c r="S36" i="8"/>
  <c r="S37" i="8"/>
  <c r="S38" i="8"/>
  <c r="S39" i="8"/>
  <c r="S40" i="8"/>
  <c r="S42" i="8"/>
  <c r="S43" i="8"/>
  <c r="S44" i="8"/>
  <c r="S45" i="8"/>
  <c r="S46" i="8"/>
  <c r="S54" i="8"/>
  <c r="S55" i="8"/>
  <c r="S56" i="8"/>
  <c r="S57" i="8"/>
  <c r="S58" i="8"/>
  <c r="S61" i="8"/>
  <c r="S63" i="8"/>
  <c r="S64" i="8"/>
  <c r="S70" i="8"/>
  <c r="S71" i="8"/>
  <c r="S72" i="8"/>
  <c r="S73" i="8"/>
  <c r="S74" i="8"/>
  <c r="S75" i="8"/>
  <c r="S77" i="8"/>
  <c r="S78" i="8"/>
  <c r="S79" i="8"/>
  <c r="S80" i="8"/>
  <c r="S83" i="8"/>
  <c r="S85" i="8"/>
  <c r="S87" i="8"/>
  <c r="S88" i="8"/>
  <c r="S89" i="8"/>
  <c r="S90" i="8"/>
  <c r="S91" i="8"/>
  <c r="S93" i="8"/>
  <c r="S94" i="8"/>
  <c r="S2" i="8"/>
  <c r="P3" i="8"/>
  <c r="P4" i="8"/>
  <c r="P5" i="8"/>
  <c r="P7" i="8"/>
  <c r="P8" i="8"/>
  <c r="P9" i="8"/>
  <c r="P11" i="8"/>
  <c r="P12" i="8"/>
  <c r="P13" i="8"/>
  <c r="P14" i="8"/>
  <c r="P15" i="8"/>
  <c r="P17" i="8"/>
  <c r="P18" i="8"/>
  <c r="P19" i="8"/>
  <c r="P20" i="8"/>
  <c r="P21" i="8"/>
  <c r="P24" i="8"/>
  <c r="P25" i="8"/>
  <c r="P26" i="8"/>
  <c r="P28" i="8"/>
  <c r="P31" i="8"/>
  <c r="P32" i="8"/>
  <c r="P33" i="8"/>
  <c r="P34" i="8"/>
  <c r="P35" i="8"/>
  <c r="P36" i="8"/>
  <c r="P37" i="8"/>
  <c r="P38" i="8"/>
  <c r="P39" i="8"/>
  <c r="P40" i="8"/>
  <c r="P42" i="8"/>
  <c r="P43" i="8"/>
  <c r="P44" i="8"/>
  <c r="P45" i="8"/>
  <c r="P46" i="8"/>
  <c r="P54" i="8"/>
  <c r="P55" i="8"/>
  <c r="P56" i="8"/>
  <c r="P57" i="8"/>
  <c r="P58" i="8"/>
  <c r="P61" i="8"/>
  <c r="P63" i="8"/>
  <c r="P64" i="8"/>
  <c r="P70" i="8"/>
  <c r="P71" i="8"/>
  <c r="P72" i="8"/>
  <c r="P73" i="8"/>
  <c r="P74" i="8"/>
  <c r="P75" i="8"/>
  <c r="P77" i="8"/>
  <c r="P78" i="8"/>
  <c r="P79" i="8"/>
  <c r="P80" i="8"/>
  <c r="P83" i="8"/>
  <c r="P85" i="8"/>
  <c r="P87" i="8"/>
  <c r="P88" i="8"/>
  <c r="P89" i="8"/>
  <c r="P90" i="8"/>
  <c r="P91" i="8"/>
  <c r="P93" i="8"/>
  <c r="P94" i="8"/>
  <c r="P2" i="8"/>
  <c r="M3" i="8"/>
  <c r="M4" i="8"/>
  <c r="M5" i="8"/>
  <c r="M7" i="8"/>
  <c r="M8" i="8"/>
  <c r="M9" i="8"/>
  <c r="M11" i="8"/>
  <c r="M12" i="8"/>
  <c r="M13" i="8"/>
  <c r="M14" i="8"/>
  <c r="M15" i="8"/>
  <c r="M17" i="8"/>
  <c r="M18" i="8"/>
  <c r="M19" i="8"/>
  <c r="M20" i="8"/>
  <c r="M21" i="8"/>
  <c r="M24" i="8"/>
  <c r="M25" i="8"/>
  <c r="M26" i="8"/>
  <c r="M28" i="8"/>
  <c r="M31" i="8"/>
  <c r="M32" i="8"/>
  <c r="M33" i="8"/>
  <c r="M34" i="8"/>
  <c r="M35" i="8"/>
  <c r="M36" i="8"/>
  <c r="M37" i="8"/>
  <c r="M38" i="8"/>
  <c r="M39" i="8"/>
  <c r="M40" i="8"/>
  <c r="M42" i="8"/>
  <c r="M43" i="8"/>
  <c r="M44" i="8"/>
  <c r="M45" i="8"/>
  <c r="M46" i="8"/>
  <c r="M54" i="8"/>
  <c r="M55" i="8"/>
  <c r="M56" i="8"/>
  <c r="M57" i="8"/>
  <c r="M58" i="8"/>
  <c r="M61" i="8"/>
  <c r="M63" i="8"/>
  <c r="M64" i="8"/>
  <c r="M71" i="8"/>
  <c r="M72" i="8"/>
  <c r="M73" i="8"/>
  <c r="M74" i="8"/>
  <c r="M75" i="8"/>
  <c r="M77" i="8"/>
  <c r="M78" i="8"/>
  <c r="M79" i="8"/>
  <c r="M80" i="8"/>
  <c r="M83" i="8"/>
  <c r="M85" i="8"/>
  <c r="M87" i="8"/>
  <c r="M88" i="8"/>
  <c r="M89" i="8"/>
  <c r="M90" i="8"/>
  <c r="M91" i="8"/>
  <c r="M93" i="8"/>
  <c r="M94" i="8"/>
  <c r="M2" i="8"/>
  <c r="J3" i="8"/>
  <c r="J4" i="8"/>
  <c r="J5" i="8"/>
  <c r="J7" i="8"/>
  <c r="J8" i="8"/>
  <c r="J9" i="8"/>
  <c r="J11" i="8"/>
  <c r="J12" i="8"/>
  <c r="J13" i="8"/>
  <c r="J14" i="8"/>
  <c r="J15" i="8"/>
  <c r="J17" i="8"/>
  <c r="J18" i="8"/>
  <c r="J19" i="8"/>
  <c r="J20" i="8"/>
  <c r="J21" i="8"/>
  <c r="J24" i="8"/>
  <c r="J25" i="8"/>
  <c r="J26" i="8"/>
  <c r="J28" i="8"/>
  <c r="J31" i="8"/>
  <c r="J32" i="8"/>
  <c r="J33" i="8"/>
  <c r="J34" i="8"/>
  <c r="J35" i="8"/>
  <c r="J36" i="8"/>
  <c r="J37" i="8"/>
  <c r="J38" i="8"/>
  <c r="J39" i="8"/>
  <c r="J40" i="8"/>
  <c r="J42" i="8"/>
  <c r="J43" i="8"/>
  <c r="J44" i="8"/>
  <c r="J45" i="8"/>
  <c r="J46" i="8"/>
  <c r="J54" i="8"/>
  <c r="J55" i="8"/>
  <c r="J56" i="8"/>
  <c r="J57" i="8"/>
  <c r="J58" i="8"/>
  <c r="J61" i="8"/>
  <c r="J63" i="8"/>
  <c r="J70" i="8"/>
  <c r="J71" i="8"/>
  <c r="J72" i="8"/>
  <c r="J73" i="8"/>
  <c r="J74" i="8"/>
  <c r="J75" i="8"/>
  <c r="J77" i="8"/>
  <c r="J78" i="8"/>
  <c r="J79" i="8"/>
  <c r="J80" i="8"/>
  <c r="J83" i="8"/>
  <c r="J85" i="8"/>
  <c r="J87" i="8"/>
  <c r="J88" i="8"/>
  <c r="J89" i="8"/>
  <c r="J90" i="8"/>
  <c r="J91" i="8"/>
  <c r="J93" i="8"/>
  <c r="J94" i="8"/>
  <c r="J2" i="8"/>
  <c r="G3" i="8"/>
  <c r="D3" i="8" s="1"/>
  <c r="G4" i="8"/>
  <c r="G5" i="8"/>
  <c r="D5" i="8" s="1"/>
  <c r="G7" i="8"/>
  <c r="D7" i="8" s="1"/>
  <c r="G8" i="8"/>
  <c r="D8" i="8" s="1"/>
  <c r="G9" i="8"/>
  <c r="G11" i="8"/>
  <c r="D11" i="8" s="1"/>
  <c r="G12" i="8"/>
  <c r="D12" i="8" s="1"/>
  <c r="G13" i="8"/>
  <c r="D13" i="8" s="1"/>
  <c r="G14" i="8"/>
  <c r="G15" i="8"/>
  <c r="D15" i="8" s="1"/>
  <c r="G17" i="8"/>
  <c r="D17" i="8" s="1"/>
  <c r="G18" i="8"/>
  <c r="D18" i="8" s="1"/>
  <c r="G19" i="8"/>
  <c r="G20" i="8"/>
  <c r="D20" i="8" s="1"/>
  <c r="G21" i="8"/>
  <c r="D21" i="8" s="1"/>
  <c r="G24" i="8"/>
  <c r="D24" i="8" s="1"/>
  <c r="G26" i="8"/>
  <c r="D26" i="8" s="1"/>
  <c r="G28" i="8"/>
  <c r="D28" i="8" s="1"/>
  <c r="G31" i="8"/>
  <c r="D31" i="8" s="1"/>
  <c r="G32" i="8"/>
  <c r="D32" i="8" s="1"/>
  <c r="G33" i="8"/>
  <c r="D33" i="8" s="1"/>
  <c r="G34" i="8"/>
  <c r="D34" i="8" s="1"/>
  <c r="G35" i="8"/>
  <c r="D35" i="8" s="1"/>
  <c r="G36" i="8"/>
  <c r="D36" i="8" s="1"/>
  <c r="G37" i="8"/>
  <c r="D37" i="8" s="1"/>
  <c r="G38" i="8"/>
  <c r="D38" i="8" s="1"/>
  <c r="G39" i="8"/>
  <c r="D39" i="8" s="1"/>
  <c r="G40" i="8"/>
  <c r="D40" i="8" s="1"/>
  <c r="G42" i="8"/>
  <c r="D42" i="8" s="1"/>
  <c r="G43" i="8"/>
  <c r="D43" i="8" s="1"/>
  <c r="G44" i="8"/>
  <c r="D44" i="8" s="1"/>
  <c r="G45" i="8"/>
  <c r="D45" i="8" s="1"/>
  <c r="G46" i="8"/>
  <c r="D46" i="8" s="1"/>
  <c r="G54" i="8"/>
  <c r="D54" i="8" s="1"/>
  <c r="G55" i="8"/>
  <c r="D55" i="8" s="1"/>
  <c r="G56" i="8"/>
  <c r="D56" i="8" s="1"/>
  <c r="G57" i="8"/>
  <c r="D57" i="8" s="1"/>
  <c r="G58" i="8"/>
  <c r="D58" i="8" s="1"/>
  <c r="G61" i="8"/>
  <c r="D61" i="8" s="1"/>
  <c r="G63" i="8"/>
  <c r="D63" i="8" s="1"/>
  <c r="G64" i="8"/>
  <c r="G70" i="8"/>
  <c r="D70" i="8" s="1"/>
  <c r="G71" i="8"/>
  <c r="D71" i="8" s="1"/>
  <c r="G72" i="8"/>
  <c r="D72" i="8" s="1"/>
  <c r="G73" i="8"/>
  <c r="D73" i="8" s="1"/>
  <c r="G74" i="8"/>
  <c r="D74" i="8" s="1"/>
  <c r="G75" i="8"/>
  <c r="D75" i="8" s="1"/>
  <c r="G77" i="8"/>
  <c r="D77" i="8" s="1"/>
  <c r="G78" i="8"/>
  <c r="D78" i="8" s="1"/>
  <c r="G79" i="8"/>
  <c r="D79" i="8" s="1"/>
  <c r="G80" i="8"/>
  <c r="D80" i="8" s="1"/>
  <c r="G85" i="8"/>
  <c r="D85" i="8" s="1"/>
  <c r="G87" i="8"/>
  <c r="D87" i="8" s="1"/>
  <c r="G88" i="8"/>
  <c r="D88" i="8" s="1"/>
  <c r="G89" i="8"/>
  <c r="D89" i="8" s="1"/>
  <c r="G90" i="8"/>
  <c r="D90" i="8" s="1"/>
  <c r="G91" i="8"/>
  <c r="D91" i="8" s="1"/>
  <c r="G93" i="8"/>
  <c r="D93" i="8" s="1"/>
  <c r="G94" i="8"/>
  <c r="D94" i="8" s="1"/>
  <c r="G2" i="8"/>
  <c r="D2" i="8" s="1"/>
  <c r="D95" i="6"/>
  <c r="D96" i="6" s="1"/>
  <c r="S96" i="8" s="1"/>
  <c r="D81" i="6"/>
  <c r="S81" i="8" s="1"/>
  <c r="D76" i="6"/>
  <c r="D65" i="6"/>
  <c r="S65" i="8" s="1"/>
  <c r="D59" i="6"/>
  <c r="S59" i="8" s="1"/>
  <c r="D47" i="6"/>
  <c r="S47" i="8" s="1"/>
  <c r="D41" i="6"/>
  <c r="D27" i="6"/>
  <c r="S27" i="8" s="1"/>
  <c r="D23" i="6"/>
  <c r="S23" i="8" s="1"/>
  <c r="D6" i="6"/>
  <c r="D10" i="6" s="1"/>
  <c r="D95" i="4"/>
  <c r="D96" i="4" s="1"/>
  <c r="P96" i="8" s="1"/>
  <c r="D81" i="4"/>
  <c r="P81" i="8" s="1"/>
  <c r="D76" i="4"/>
  <c r="P76" i="8" s="1"/>
  <c r="P65" i="8"/>
  <c r="D62" i="4"/>
  <c r="P62" i="8" s="1"/>
  <c r="D59" i="4"/>
  <c r="P59" i="8" s="1"/>
  <c r="D47" i="4"/>
  <c r="P47" i="8" s="1"/>
  <c r="D41" i="4"/>
  <c r="P41" i="8" s="1"/>
  <c r="D27" i="4"/>
  <c r="D29" i="4" s="1"/>
  <c r="P29" i="8" s="1"/>
  <c r="D23" i="4"/>
  <c r="P23" i="8" s="1"/>
  <c r="D6" i="4"/>
  <c r="D10" i="4" s="1"/>
  <c r="D16" i="4" s="1"/>
  <c r="P16" i="8" s="1"/>
  <c r="D95" i="3"/>
  <c r="M95" i="8" s="1"/>
  <c r="D81" i="3"/>
  <c r="D76" i="3"/>
  <c r="M65" i="8"/>
  <c r="D62" i="3"/>
  <c r="M62" i="8" s="1"/>
  <c r="D59" i="3"/>
  <c r="M59" i="8" s="1"/>
  <c r="D47" i="3"/>
  <c r="M47" i="8" s="1"/>
  <c r="D41" i="3"/>
  <c r="M41" i="8" s="1"/>
  <c r="D27" i="3"/>
  <c r="D29" i="3" s="1"/>
  <c r="M29" i="8" s="1"/>
  <c r="D23" i="3"/>
  <c r="M23" i="8" s="1"/>
  <c r="D6" i="3"/>
  <c r="D10" i="3" s="1"/>
  <c r="D16" i="3" s="1"/>
  <c r="M16" i="8" s="1"/>
  <c r="D95" i="2"/>
  <c r="G95" i="8" s="1"/>
  <c r="D82" i="2"/>
  <c r="D92" i="2" s="1"/>
  <c r="G76" i="8"/>
  <c r="D65" i="2"/>
  <c r="G62" i="8"/>
  <c r="D59" i="2"/>
  <c r="G59" i="8" s="1"/>
  <c r="D47" i="2"/>
  <c r="G47" i="8" s="1"/>
  <c r="D41" i="2"/>
  <c r="G41" i="8" s="1"/>
  <c r="D23" i="2"/>
  <c r="G23" i="8" s="1"/>
  <c r="D16" i="2"/>
  <c r="G16" i="8" s="1"/>
  <c r="D95" i="1"/>
  <c r="D96" i="1" s="1"/>
  <c r="J96" i="8" s="1"/>
  <c r="D76" i="1"/>
  <c r="D81" i="1"/>
  <c r="J81" i="8" s="1"/>
  <c r="D59" i="1"/>
  <c r="J59" i="8" s="1"/>
  <c r="D47" i="1"/>
  <c r="J47" i="8" s="1"/>
  <c r="D41" i="1"/>
  <c r="J41" i="8" s="1"/>
  <c r="D27" i="1"/>
  <c r="D29" i="1" s="1"/>
  <c r="J29" i="8" s="1"/>
  <c r="D23" i="1"/>
  <c r="J23" i="8" s="1"/>
  <c r="D6" i="1"/>
  <c r="J6" i="8" s="1"/>
  <c r="D62" i="1"/>
  <c r="J62" i="8" s="1"/>
  <c r="D47" i="8" l="1"/>
  <c r="D59" i="8"/>
  <c r="D51" i="8"/>
  <c r="D23" i="8"/>
  <c r="D19" i="8"/>
  <c r="D14" i="8"/>
  <c r="D9" i="8"/>
  <c r="D4" i="8"/>
  <c r="D50" i="8"/>
  <c r="D48" i="8"/>
  <c r="D49" i="8"/>
  <c r="D82" i="1"/>
  <c r="D29" i="2"/>
  <c r="G29" i="8" s="1"/>
  <c r="D29" i="8" s="1"/>
  <c r="D66" i="2"/>
  <c r="G66" i="8" s="1"/>
  <c r="M81" i="8"/>
  <c r="D29" i="6"/>
  <c r="S29" i="8" s="1"/>
  <c r="D10" i="1"/>
  <c r="J10" i="8" s="1"/>
  <c r="D82" i="3"/>
  <c r="D92" i="3" s="1"/>
  <c r="D96" i="3"/>
  <c r="D82" i="6"/>
  <c r="D92" i="6" s="1"/>
  <c r="D97" i="6" s="1"/>
  <c r="S97" i="8" s="1"/>
  <c r="S41" i="8"/>
  <c r="D41" i="8" s="1"/>
  <c r="M53" i="8"/>
  <c r="S53" i="8"/>
  <c r="P10" i="8"/>
  <c r="P6" i="8"/>
  <c r="P53" i="8"/>
  <c r="J53" i="8"/>
  <c r="J95" i="8"/>
  <c r="D95" i="8" s="1"/>
  <c r="G53" i="8"/>
  <c r="D53" i="8" s="1"/>
  <c r="D96" i="2"/>
  <c r="G96" i="8" s="1"/>
  <c r="G27" i="8"/>
  <c r="D66" i="6"/>
  <c r="S66" i="8" s="1"/>
  <c r="D60" i="4"/>
  <c r="D60" i="3"/>
  <c r="D16" i="6"/>
  <c r="S10" i="8"/>
  <c r="S62" i="8"/>
  <c r="D62" i="8" s="1"/>
  <c r="S6" i="8"/>
  <c r="S95" i="8"/>
  <c r="S76" i="8"/>
  <c r="P95" i="8"/>
  <c r="D82" i="4"/>
  <c r="P66" i="8"/>
  <c r="P27" i="8"/>
  <c r="M76" i="8"/>
  <c r="M66" i="8"/>
  <c r="M27" i="8"/>
  <c r="M10" i="8"/>
  <c r="M6" i="8"/>
  <c r="J76" i="8"/>
  <c r="D76" i="8" s="1"/>
  <c r="J27" i="8"/>
  <c r="G10" i="8"/>
  <c r="D10" i="8" s="1"/>
  <c r="G6" i="8"/>
  <c r="D6" i="8" s="1"/>
  <c r="G81" i="8"/>
  <c r="D81" i="8" s="1"/>
  <c r="G65" i="8"/>
  <c r="G25" i="8" l="1"/>
  <c r="D25" i="8" s="1"/>
  <c r="D27" i="8"/>
  <c r="J82" i="8"/>
  <c r="D60" i="2"/>
  <c r="D67" i="2" s="1"/>
  <c r="G67" i="8" s="1"/>
  <c r="M82" i="8"/>
  <c r="D16" i="1"/>
  <c r="D60" i="1" s="1"/>
  <c r="D97" i="2"/>
  <c r="S92" i="8"/>
  <c r="G82" i="8"/>
  <c r="D60" i="6"/>
  <c r="S82" i="8"/>
  <c r="M96" i="8"/>
  <c r="D96" i="8" s="1"/>
  <c r="S16" i="8"/>
  <c r="D67" i="4"/>
  <c r="P60" i="8"/>
  <c r="D92" i="4"/>
  <c r="P82" i="8"/>
  <c r="D67" i="3"/>
  <c r="M67" i="8" s="1"/>
  <c r="M60" i="8"/>
  <c r="D97" i="3"/>
  <c r="M92" i="8"/>
  <c r="J92" i="8"/>
  <c r="D97" i="1"/>
  <c r="D82" i="8" l="1"/>
  <c r="P67" i="8"/>
  <c r="G60" i="8"/>
  <c r="J16" i="8"/>
  <c r="D16" i="8" s="1"/>
  <c r="J97" i="8"/>
  <c r="M97" i="8"/>
  <c r="M98" i="8" s="1"/>
  <c r="D67" i="6"/>
  <c r="S60" i="8"/>
  <c r="P92" i="8"/>
  <c r="D97" i="4"/>
  <c r="P97" i="8" s="1"/>
  <c r="P98" i="8" s="1"/>
  <c r="J60" i="8"/>
  <c r="D60" i="8" l="1"/>
  <c r="S67" i="8"/>
  <c r="S98" i="8" s="1"/>
  <c r="D98" i="6"/>
  <c r="D98" i="4"/>
  <c r="J64" i="8"/>
  <c r="D64" i="8" s="1"/>
  <c r="D65" i="1"/>
  <c r="G83" i="8"/>
  <c r="D83" i="8" s="1"/>
  <c r="G97" i="8"/>
  <c r="D97" i="8" l="1"/>
  <c r="G98" i="8"/>
  <c r="J65" i="8"/>
  <c r="D65" i="8" s="1"/>
  <c r="D67" i="1"/>
  <c r="G92" i="8"/>
  <c r="D92" i="8" s="1"/>
  <c r="J66" i="8" l="1"/>
  <c r="D66" i="8" s="1"/>
  <c r="J67" i="8"/>
  <c r="D67" i="8" l="1"/>
  <c r="D98" i="8" s="1"/>
  <c r="J98" i="8"/>
</calcChain>
</file>

<file path=xl/sharedStrings.xml><?xml version="1.0" encoding="utf-8"?>
<sst xmlns="http://schemas.openxmlformats.org/spreadsheetml/2006/main" count="1463" uniqueCount="273">
  <si>
    <t>Rovat</t>
  </si>
  <si>
    <t>Jánossomorjai Közös Önkormányzati Hivatal</t>
  </si>
  <si>
    <t>B111</t>
  </si>
  <si>
    <t>B112</t>
  </si>
  <si>
    <t>B1131</t>
  </si>
  <si>
    <t>B1132</t>
  </si>
  <si>
    <t>B113</t>
  </si>
  <si>
    <t>B114</t>
  </si>
  <si>
    <t>B115</t>
  </si>
  <si>
    <t>B116</t>
  </si>
  <si>
    <t>B11</t>
  </si>
  <si>
    <t xml:space="preserve">Helyi önkormányzatok működésének általános támogatása																										</t>
  </si>
  <si>
    <t xml:space="preserve">Települési önkormányzatok egyes köznevelési feladatainak támogatása																										</t>
  </si>
  <si>
    <t xml:space="preserve">Települési önkormányzatok egyes szociális és gyermekjóléti feladatainak támogatása																										</t>
  </si>
  <si>
    <t xml:space="preserve">Települési önkormányzatok gyermekétkeztetési feladatainak támogatása																										</t>
  </si>
  <si>
    <t xml:space="preserve">Települési önkormányzatok szociális gyermekjóléti és gyermekétkeztetési feladatainak támogatása </t>
  </si>
  <si>
    <t xml:space="preserve">Települési önkormányzatok kulturális feladatainak támogatása																										</t>
  </si>
  <si>
    <t xml:space="preserve">Működési célú költségvetési támogatások és kiegészítő támogatások																										</t>
  </si>
  <si>
    <t xml:space="preserve">Elszámolásból származó bevételek																										</t>
  </si>
  <si>
    <t xml:space="preserve">Önkormányzatok működési támogatásai																									</t>
  </si>
  <si>
    <t xml:space="preserve">Elvonások és befizetések bevételei																										</t>
  </si>
  <si>
    <t>B12</t>
  </si>
  <si>
    <t>B13</t>
  </si>
  <si>
    <t>B14</t>
  </si>
  <si>
    <t>B15</t>
  </si>
  <si>
    <t>B16</t>
  </si>
  <si>
    <t>B1</t>
  </si>
  <si>
    <t xml:space="preserve">Működési célú garancia- és kezességvállalásból származó megtérülések államháztartáson belülről																										</t>
  </si>
  <si>
    <t xml:space="preserve">Működési célú visszatérítendő támogatások, kölcsönök visszatérülése államháztartáson belülről																									</t>
  </si>
  <si>
    <t xml:space="preserve">Működési célú visszatérítendő támogatások, kölcsönök igénybevétele államháztartáson belülről																										</t>
  </si>
  <si>
    <t xml:space="preserve">Egyéb működési célú támogatások bevételei államháztartáson belülről																										</t>
  </si>
  <si>
    <t>Működési célú támogatások államháztartáson belülről</t>
  </si>
  <si>
    <t>B21</t>
  </si>
  <si>
    <t>B22</t>
  </si>
  <si>
    <t>B23</t>
  </si>
  <si>
    <t>B24</t>
  </si>
  <si>
    <t>B25</t>
  </si>
  <si>
    <t>B2</t>
  </si>
  <si>
    <t xml:space="preserve">Felhalmozási célú önkormányzati támogatások																										</t>
  </si>
  <si>
    <t xml:space="preserve">Felhalmozási célú garancia- és kezességvállalásból származó megtérülések államháztartáson belülről																									</t>
  </si>
  <si>
    <t xml:space="preserve">Felhalmozási célú visszatérítendő támogatások, kölcsönök visszatérülése államháztartáson belülről																										</t>
  </si>
  <si>
    <t xml:space="preserve">Felhalmozási célú visszatérítendő támogatások, kölcsönök igénybevétele államháztartáson belülről																										</t>
  </si>
  <si>
    <t xml:space="preserve">Egyéb felhalmozási célú támogatások bevételei államháztartáson belülről																										</t>
  </si>
  <si>
    <t xml:space="preserve">Felhalmozási célú támogatások államháztartáson belülről 																								</t>
  </si>
  <si>
    <t>B34</t>
  </si>
  <si>
    <t>Vagyoni típusú adók</t>
  </si>
  <si>
    <t>B351</t>
  </si>
  <si>
    <t>Értékesítési és forgalmi adók</t>
  </si>
  <si>
    <t>B355</t>
  </si>
  <si>
    <t xml:space="preserve">Egyéb áruhasználati és szolgáltatási adók 																										</t>
  </si>
  <si>
    <t>B35</t>
  </si>
  <si>
    <t>Termékek és szolgáltatások adói</t>
  </si>
  <si>
    <t>B36</t>
  </si>
  <si>
    <t>Egyéb közhatalmi bevételek</t>
  </si>
  <si>
    <t>B3</t>
  </si>
  <si>
    <t>Közhatalmi bevételek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</si>
  <si>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</si>
  <si>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</si>
  <si>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</si>
  <si>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</si>
  <si>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</si>
  <si>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</si>
  <si>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</si>
  <si>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</si>
  <si>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</si>
  <si>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</si>
  <si>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</t>
  </si>
  <si>
    <t xml:space="preserve">Kamatbevételek és más nyereségjellegű bevételek </t>
  </si>
  <si>
    <t xml:space="preserve">Szolgáltatások ellenértéke																										</t>
  </si>
  <si>
    <t xml:space="preserve">Közvetített szolgáltatások ellenértéke																										</t>
  </si>
  <si>
    <t xml:space="preserve">Tulajdonosi bevételek																										</t>
  </si>
  <si>
    <t xml:space="preserve">Ellátási díjak																										</t>
  </si>
  <si>
    <t xml:space="preserve">Kiszámlázott általános forgalmi adó																									</t>
  </si>
  <si>
    <t xml:space="preserve">Általános forgalmi adó visszatérítése																										</t>
  </si>
  <si>
    <t xml:space="preserve">Egyéb pénzügyi műveletek bevételei </t>
  </si>
  <si>
    <t xml:space="preserve">Biztosító által fizetett kártérítés																										</t>
  </si>
  <si>
    <t xml:space="preserve">Egyéb működési bevételek																										</t>
  </si>
  <si>
    <t xml:space="preserve">Működési bevételek </t>
  </si>
  <si>
    <t>B51</t>
  </si>
  <si>
    <t>B52</t>
  </si>
  <si>
    <t>B53</t>
  </si>
  <si>
    <t>B54</t>
  </si>
  <si>
    <t>B55</t>
  </si>
  <si>
    <t>B5</t>
  </si>
  <si>
    <t xml:space="preserve">Felhalmozási bevételek </t>
  </si>
  <si>
    <t xml:space="preserve">Immateriális javak értékesítése																										</t>
  </si>
  <si>
    <t xml:space="preserve">Ingatlanok értékesítése																										</t>
  </si>
  <si>
    <t xml:space="preserve">Egyéb tárgyi eszközök értékesítése																										</t>
  </si>
  <si>
    <t xml:space="preserve">Részesedések értékesítése																										</t>
  </si>
  <si>
    <t xml:space="preserve">Részesedések megszűnéséhez kapcsolódó bevételek																									</t>
  </si>
  <si>
    <t>B71</t>
  </si>
  <si>
    <t>B72</t>
  </si>
  <si>
    <t>B73</t>
  </si>
  <si>
    <t>B74</t>
  </si>
  <si>
    <t>B75</t>
  </si>
  <si>
    <t>B7</t>
  </si>
  <si>
    <t xml:space="preserve">Felhalmozási célú garancia- és kezességvállalásból származó megtérülések államháztartáson kívülről																										</t>
  </si>
  <si>
    <t xml:space="preserve">Felhalmozási célú visszatérítendő támogatások, kölcsönök visszatérülése az Európai Uniótól																										</t>
  </si>
  <si>
    <t xml:space="preserve">Felhalmozási célú visszatérítendő támogatások, kölcsönök visszatérülése kormányoktól és más nemzetközi szervezetektől																										</t>
  </si>
  <si>
    <t xml:space="preserve">Felhalmozási célú visszatérítendő támogatások, kölcsönök visszatérülése államháztartáson kívülről																										</t>
  </si>
  <si>
    <t xml:space="preserve">Egyéb felhalmozási célú átvett pénzeszközök																										</t>
  </si>
  <si>
    <t xml:space="preserve">Felhalmozási célú átvett pénzeszközök </t>
  </si>
  <si>
    <t xml:space="preserve">Költségvetési bevételek </t>
  </si>
  <si>
    <t>Maradvány igénybevétele</t>
  </si>
  <si>
    <t>B8131</t>
  </si>
  <si>
    <t>B813</t>
  </si>
  <si>
    <t xml:space="preserve">Előző év költségvetési maradványának igénybevétele </t>
  </si>
  <si>
    <t>B814</t>
  </si>
  <si>
    <t>B816</t>
  </si>
  <si>
    <t xml:space="preserve">Államháztartáson belüli megelőlegezések </t>
  </si>
  <si>
    <t xml:space="preserve">Központi, irányító szervi támogatás </t>
  </si>
  <si>
    <t>B81</t>
  </si>
  <si>
    <t xml:space="preserve">Belföldi finanszírozás bevételei </t>
  </si>
  <si>
    <t xml:space="preserve">Finanszírozási bevételek </t>
  </si>
  <si>
    <t>Bevételek mindösszesen</t>
  </si>
  <si>
    <t>K1</t>
  </si>
  <si>
    <t>Személyi juttatások</t>
  </si>
  <si>
    <t>K2</t>
  </si>
  <si>
    <t>Munkaadókat terhelő járulékok</t>
  </si>
  <si>
    <t>K3</t>
  </si>
  <si>
    <t>Dologi kiadások</t>
  </si>
  <si>
    <t>K4</t>
  </si>
  <si>
    <t>Ellátottak személyi juttatásai</t>
  </si>
  <si>
    <t>K5021</t>
  </si>
  <si>
    <t>A helyi önkormányzatok előző évi elszámolásából származó kiadások</t>
  </si>
  <si>
    <t>K5022</t>
  </si>
  <si>
    <t>A helyi önkormányzatok törvényi előíráson alapuló befizetései</t>
  </si>
  <si>
    <t>K502</t>
  </si>
  <si>
    <t>Elvonások és befizetések</t>
  </si>
  <si>
    <t>K506</t>
  </si>
  <si>
    <t>K512</t>
  </si>
  <si>
    <t>Egyéb működési célú támogatások államháztartáson kívülre</t>
  </si>
  <si>
    <t>Egyéb működési célú támogatáok államháztartáson belülre</t>
  </si>
  <si>
    <t>Általános tartalék</t>
  </si>
  <si>
    <t>Céltartalék</t>
  </si>
  <si>
    <t>K513</t>
  </si>
  <si>
    <t>Tartalékok</t>
  </si>
  <si>
    <t>K5</t>
  </si>
  <si>
    <t>Egyéb működési célú kiadások</t>
  </si>
  <si>
    <t>K6</t>
  </si>
  <si>
    <t>Beruházások</t>
  </si>
  <si>
    <t>K7</t>
  </si>
  <si>
    <t>Felújítások</t>
  </si>
  <si>
    <t>K82</t>
  </si>
  <si>
    <t>Felhalmozási célú visszatérítendő támgoatások, kölcsönök nyújtása államháztartáson belül</t>
  </si>
  <si>
    <t>K84</t>
  </si>
  <si>
    <t>Egyéb felhalmozási célú támogatások államháztartáson belülre</t>
  </si>
  <si>
    <t>K86</t>
  </si>
  <si>
    <t>Felhalmozási célú visszatérítendő támgoatások, kölcsönök nyújtása államháztartáson kívül</t>
  </si>
  <si>
    <t>K89</t>
  </si>
  <si>
    <t>Egyéb felhamozási célú támogatások államháztartáson kívülre</t>
  </si>
  <si>
    <t>K8</t>
  </si>
  <si>
    <t>Egyéb felhalmozási célő kiadások</t>
  </si>
  <si>
    <t>Költségvetési kiadások</t>
  </si>
  <si>
    <t>K914</t>
  </si>
  <si>
    <t>Államháztartáson belüli megelőlegezések visszafizetése</t>
  </si>
  <si>
    <t>K915</t>
  </si>
  <si>
    <t>Központi, irányító szervi támgoatások folyosítása</t>
  </si>
  <si>
    <t>K91</t>
  </si>
  <si>
    <t>Belföldi finanszírozási kiadások</t>
  </si>
  <si>
    <t>Finanszírozási kiadások</t>
  </si>
  <si>
    <t>Kiadások mindösszesen</t>
  </si>
  <si>
    <t>Jánossomorja Város Önkormányzata</t>
  </si>
  <si>
    <t>Jánossomorja Városüzemeltetési és Műszaki Ellátó Szervezet</t>
  </si>
  <si>
    <t>Balassi Bálint Művelődési Ház és Könyvtár</t>
  </si>
  <si>
    <t>Kék Bagoly Bölcsőde</t>
  </si>
  <si>
    <t>Önkormányzat</t>
  </si>
  <si>
    <t>VÜMESZ</t>
  </si>
  <si>
    <t>Hivatal</t>
  </si>
  <si>
    <t>Művelődési Ház</t>
  </si>
  <si>
    <t>Bölcsőde</t>
  </si>
  <si>
    <t>Működési célú visszatérítendő támogatások, kölcsönök visszatérülése az Európai Uniótól																										B62</t>
  </si>
  <si>
    <t>Működési célú átvett pénzeszközök (=58+…+62)																										B6</t>
  </si>
  <si>
    <t>B61</t>
  </si>
  <si>
    <t>B62</t>
  </si>
  <si>
    <t>B63</t>
  </si>
  <si>
    <t>B64</t>
  </si>
  <si>
    <t>B65</t>
  </si>
  <si>
    <t>B6</t>
  </si>
  <si>
    <t xml:space="preserve">Működési célú garancia- és kezességvállalásból származó megtérülések államháztartáson kívülről																										</t>
  </si>
  <si>
    <t xml:space="preserve">Működési célú visszatérítendő támogatások, kölcsönök visszatérülése kormányoktól és más nemzetközi szervezetektől																										</t>
  </si>
  <si>
    <t xml:space="preserve">Működési célú visszatérítendő támogatások, kölcsönök visszatérülése államháztartáson kívülről																										</t>
  </si>
  <si>
    <t xml:space="preserve">Egyéb működési célú átvett pénzeszközök																										</t>
  </si>
  <si>
    <t xml:space="preserve">Működési célú visszatérítendő támogatások, kölcsönök visszatérülése az Európai Uniótól																										</t>
  </si>
  <si>
    <t xml:space="preserve">Működési célú átvett pénzeszközök </t>
  </si>
  <si>
    <t>Beruházás</t>
  </si>
  <si>
    <t>Felújítás</t>
  </si>
  <si>
    <t>Beszerzések</t>
  </si>
  <si>
    <t>Aranykapu Óvoda</t>
  </si>
  <si>
    <t>Összesen:</t>
  </si>
  <si>
    <t xml:space="preserve">Előirányzat </t>
  </si>
  <si>
    <t xml:space="preserve"> EU-s támogatás</t>
  </si>
  <si>
    <t>ebből EU-s forrásból megvalósuló beruházás</t>
  </si>
  <si>
    <t>ebből EU-s forrásból megvalósuló felújítás</t>
  </si>
  <si>
    <t>Felújítási munkák</t>
  </si>
  <si>
    <t>K83</t>
  </si>
  <si>
    <t>Gépbeszerzés</t>
  </si>
  <si>
    <t>Felhalmozási célú visszatérítendő támogatások, kölcsönök törlesztése államháztartáson belülre</t>
  </si>
  <si>
    <t>Ingatlan vásárlás</t>
  </si>
  <si>
    <t xml:space="preserve">Egyéb tárgyi eszköz beszerzése </t>
  </si>
  <si>
    <t>Mennyezeti karnis</t>
  </si>
  <si>
    <t>Sötétítő függöny</t>
  </si>
  <si>
    <t>2 db LAPTOP</t>
  </si>
  <si>
    <t>Gyermek étkészlet</t>
  </si>
  <si>
    <t>Faliújság</t>
  </si>
  <si>
    <t>Udvari játék</t>
  </si>
  <si>
    <t>Beruházási célú előzetesen felszámított általános forgalmi adó</t>
  </si>
  <si>
    <t>K6 mindösszesen</t>
  </si>
  <si>
    <t>Bérlakások felújítása</t>
  </si>
  <si>
    <t>Járda felújítás</t>
  </si>
  <si>
    <t xml:space="preserve"> </t>
  </si>
  <si>
    <t>B401</t>
  </si>
  <si>
    <t>Készletértékesítés ellenértéke</t>
  </si>
  <si>
    <t>Módosított előirányzat</t>
  </si>
  <si>
    <t>Teljesítés</t>
  </si>
  <si>
    <t>Teljesítés %</t>
  </si>
  <si>
    <t>2026. évi módosított előirányzat</t>
  </si>
  <si>
    <t>Készletek értékesítése</t>
  </si>
  <si>
    <t>2025. évi teljesítés</t>
  </si>
  <si>
    <t>2026. évi terv</t>
  </si>
  <si>
    <t>2026. évi I. módosítás</t>
  </si>
  <si>
    <t>Óvoda</t>
  </si>
  <si>
    <t>Készletek értékesítées</t>
  </si>
  <si>
    <t>Jánossomorjai Aranykapu Óvoda</t>
  </si>
  <si>
    <t>2026. évi teljesítés</t>
  </si>
  <si>
    <t>Önkormányzati beruházási, felújítási feladatok 2026. terv</t>
  </si>
  <si>
    <t>Belterületi útépítés</t>
  </si>
  <si>
    <t>Telekkialakítások</t>
  </si>
  <si>
    <t>Játszótéri eszközök bővítésa</t>
  </si>
  <si>
    <t>Temetők felújítása</t>
  </si>
  <si>
    <t>Iskola felújítások( iskolarádió  beszerelés)</t>
  </si>
  <si>
    <t>Közvilágítás bővítés</t>
  </si>
  <si>
    <t>Hanságliget Közösségi ház felújítás</t>
  </si>
  <si>
    <t>Mária szobor körüli parkoló  rekonstrukció</t>
  </si>
  <si>
    <t>Okoszebra kialakítása a Hármashalomnál</t>
  </si>
  <si>
    <t>Közterületi kamerarendszer bővítésa</t>
  </si>
  <si>
    <t>Idősek otthona pavilin építése</t>
  </si>
  <si>
    <t>Uszoda medenceborító fólia cseréje</t>
  </si>
  <si>
    <t>Jánossomorjai Óvoda melletti út felújítása, fedett beálló kialakítása</t>
  </si>
  <si>
    <t>Bajcsy-zsilinszky utca gyalogátkelő kialakítása</t>
  </si>
  <si>
    <t xml:space="preserve">Malom épület </t>
  </si>
  <si>
    <t>Malom utcai játszótér.kerítés készítése</t>
  </si>
  <si>
    <t>Számítógép és egyéb informatikai, kommunikácíós eszközök</t>
  </si>
  <si>
    <t>Egyéb tárgyi eszöz beszerzés:Okospad a Lókert ifjusági parkban, Városháza pince konyhabútor, városháza klimatizálás kiépítése</t>
  </si>
  <si>
    <t xml:space="preserve">Játszótéri eszközök </t>
  </si>
  <si>
    <t>Kék Bagoly bölcsőde</t>
  </si>
  <si>
    <t>Udvari raktár kialakítása, felső iroda laminált padló felújítása</t>
  </si>
  <si>
    <t>Egyéb működési, és felhalmozási  célú kiadások</t>
  </si>
  <si>
    <t>Előző évi elszámolásból származó kiadás</t>
  </si>
  <si>
    <t>Szolidaritási hozzájárulás</t>
  </si>
  <si>
    <t>Egyéb működési célú támogatások ÁH-n belülre</t>
  </si>
  <si>
    <t>KESZI</t>
  </si>
  <si>
    <t>Rendőrök, tűzoltók jutalom</t>
  </si>
  <si>
    <t>KLIK pénzeszköz átadás jutalomra+tanulmányi kirándulás</t>
  </si>
  <si>
    <t>Mosonmagyaróvári Vizitársulat</t>
  </si>
  <si>
    <t>Jánossomorja Kultúráért Közalapítvány</t>
  </si>
  <si>
    <t>Mosonmagyaróvári Nagytérségi Hulladékgazdálkodási Önkormányzati Társulás</t>
  </si>
  <si>
    <t>Magyar Önkormányzatok Szövetksége</t>
  </si>
  <si>
    <t>Települési Önkomrányzatok Szövetsége</t>
  </si>
  <si>
    <t>Karolina Kórház (labor,masszőr,fizikó)</t>
  </si>
  <si>
    <t>Bursa Hungarica ösztöndíj pályázat</t>
  </si>
  <si>
    <t>Egyéb működési célú támogatások ÁH-n kívülre</t>
  </si>
  <si>
    <t>Újszülettek támogatása (Babakötvény)</t>
  </si>
  <si>
    <t>Civil szerevezetek támogatása polgármesteri keret</t>
  </si>
  <si>
    <t>Elsősegély támogatás</t>
  </si>
  <si>
    <t>EGYÉB MŰKÖDÉSI CÉLÚ KIADÁSOK</t>
  </si>
  <si>
    <t>Felhalmozási célú visszatérítendő támogatások, kölcsönök törlesztése ÁH-n belülre</t>
  </si>
  <si>
    <t>Iskola energetika</t>
  </si>
  <si>
    <t>Egyéb felhalmozási célú támogatások ÁH-n kívülre</t>
  </si>
  <si>
    <t xml:space="preserve">Aqua(kicserélik a vízvezetékeket, csöveket útépítés előtt) </t>
  </si>
  <si>
    <t>Egyházak</t>
  </si>
  <si>
    <t>EGYÉB FELHALMOZÁCI CÉLÚ TÁMOGATÁSOK ÁH-N KÍVÜLRE</t>
  </si>
  <si>
    <t>Civil szervezetek támogatás (Hospice is benne van 4M Ft-al)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</si>
</sst>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* #,##0\ &quot;Ft&quot;_-;\-* #,##0\ &quot;Ft&quot;_-;_-* &quot;-&quot;\ &quot;Ft&quot;_-;_-@_-"/>
    <numFmt numFmtId="164" formatCode="#,##0\ &quot;Ft&quot;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Arial CE"/>
      <charset val="238"/>
    </font>
    <font>
      <sz val="10"/>
      <name val="MS Sans Serif"/>
      <charset val="238"/>
    </font>
    <font>
      <i/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2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2"/>
      <name val="Times"/>
      <family val="1"/>
      <charset val="238"/>
    </font>
    <font>
      <sz val="8"/>
      <name val="Times"/>
      <family val="1"/>
      <charset val="238"/>
    </font>
    <font>
      <sz val="12"/>
      <name val="Times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24" fillId="0" borderId="0"/>
    <xf numFmtId="9" fontId="32" fillId="0" borderId="0" applyFont="0" applyFill="0" applyBorder="0" applyAlignment="0" applyProtection="0"/>
    <xf numFmtId="0" fontId="3" fillId="0" borderId="0"/>
  </cellStyleXfs>
  <cellXfs count="160">
    <xf numFmtId="0" fontId="0" fillId="0" borderId="0" xfId="0"/>
    <xf numFmtId="0" fontId="6" fillId="0" borderId="0" xfId="0" applyFont="1"/>
    <xf numFmtId="0" fontId="10" fillId="0" borderId="0" xfId="0" applyFont="1"/>
    <xf numFmtId="164" fontId="0" fillId="0" borderId="0" xfId="0" applyNumberFormat="1"/>
    <xf numFmtId="0" fontId="0" fillId="4" borderId="0" xfId="0" applyFill="1"/>
    <xf numFmtId="0" fontId="10" fillId="0" borderId="6" xfId="3" applyFont="1" applyBorder="1"/>
    <xf numFmtId="0" fontId="10" fillId="0" borderId="6" xfId="0" applyFont="1" applyBorder="1"/>
    <xf numFmtId="0" fontId="25" fillId="3" borderId="1" xfId="3" applyFont="1" applyFill="1" applyBorder="1" applyAlignment="1">
      <alignment horizontal="center"/>
    </xf>
    <xf numFmtId="0" fontId="25" fillId="3" borderId="2" xfId="3" applyFont="1" applyFill="1" applyBorder="1" applyAlignment="1">
      <alignment horizontal="center"/>
    </xf>
    <xf numFmtId="164" fontId="1" fillId="0" borderId="0" xfId="0" applyNumberFormat="1" applyFont="1"/>
    <xf numFmtId="164" fontId="1" fillId="0" borderId="12" xfId="0" applyNumberFormat="1" applyFont="1" applyBorder="1"/>
    <xf numFmtId="0" fontId="9" fillId="0" borderId="12" xfId="1" applyFont="1" applyBorder="1" applyAlignment="1">
      <alignment horizontal="left" wrapText="1"/>
    </xf>
    <xf numFmtId="164" fontId="15" fillId="2" borderId="12" xfId="0" applyNumberFormat="1" applyFont="1" applyFill="1" applyBorder="1"/>
    <xf numFmtId="0" fontId="12" fillId="2" borderId="12" xfId="1" applyFont="1" applyFill="1" applyBorder="1" applyAlignment="1">
      <alignment horizontal="left" wrapText="1"/>
    </xf>
    <xf numFmtId="164" fontId="29" fillId="2" borderId="12" xfId="0" applyNumberFormat="1" applyFont="1" applyFill="1" applyBorder="1"/>
    <xf numFmtId="164" fontId="30" fillId="2" borderId="12" xfId="0" applyNumberFormat="1" applyFont="1" applyFill="1" applyBorder="1"/>
    <xf numFmtId="0" fontId="5" fillId="0" borderId="0" xfId="0" applyFont="1"/>
    <xf numFmtId="164" fontId="10" fillId="4" borderId="12" xfId="0" applyNumberFormat="1" applyFont="1" applyFill="1" applyBorder="1"/>
    <xf numFmtId="164" fontId="10" fillId="4" borderId="7" xfId="3" applyNumberFormat="1" applyFont="1" applyFill="1" applyBorder="1"/>
    <xf numFmtId="164" fontId="10" fillId="4" borderId="8" xfId="3" applyNumberFormat="1" applyFont="1" applyFill="1" applyBorder="1"/>
    <xf numFmtId="164" fontId="10" fillId="4" borderId="12" xfId="3" applyNumberFormat="1" applyFont="1" applyFill="1" applyBorder="1"/>
    <xf numFmtId="164" fontId="15" fillId="0" borderId="12" xfId="0" applyNumberFormat="1" applyFont="1" applyBorder="1"/>
    <xf numFmtId="164" fontId="16" fillId="3" borderId="12" xfId="0" applyNumberFormat="1" applyFont="1" applyFill="1" applyBorder="1"/>
    <xf numFmtId="164" fontId="0" fillId="0" borderId="12" xfId="0" applyNumberFormat="1" applyBorder="1"/>
    <xf numFmtId="164" fontId="1" fillId="0" borderId="13" xfId="0" applyNumberFormat="1" applyFont="1" applyBorder="1"/>
    <xf numFmtId="0" fontId="14" fillId="2" borderId="12" xfId="1" applyFont="1" applyFill="1" applyBorder="1" applyAlignment="1">
      <alignment horizontal="left" wrapText="1"/>
    </xf>
    <xf numFmtId="0" fontId="2" fillId="0" borderId="0" xfId="0" applyFont="1"/>
    <xf numFmtId="0" fontId="7" fillId="0" borderId="0" xfId="1" applyFont="1" applyAlignment="1">
      <alignment horizontal="left" wrapText="1"/>
    </xf>
    <xf numFmtId="0" fontId="21" fillId="0" borderId="12" xfId="1" applyFont="1" applyBorder="1" applyAlignment="1">
      <alignment horizontal="left" wrapText="1"/>
    </xf>
    <xf numFmtId="0" fontId="17" fillId="3" borderId="12" xfId="1" applyFont="1" applyFill="1" applyBorder="1" applyAlignment="1">
      <alignment horizontal="left" wrapText="1"/>
    </xf>
    <xf numFmtId="0" fontId="20" fillId="0" borderId="6" xfId="0" applyFont="1" applyBorder="1"/>
    <xf numFmtId="9" fontId="15" fillId="0" borderId="8" xfId="4" applyFont="1" applyBorder="1"/>
    <xf numFmtId="0" fontId="15" fillId="2" borderId="6" xfId="0" applyFont="1" applyFill="1" applyBorder="1"/>
    <xf numFmtId="9" fontId="15" fillId="2" borderId="8" xfId="4" applyFont="1" applyFill="1" applyBorder="1"/>
    <xf numFmtId="0" fontId="16" fillId="3" borderId="6" xfId="0" applyFont="1" applyFill="1" applyBorder="1"/>
    <xf numFmtId="9" fontId="16" fillId="3" borderId="8" xfId="4" applyFont="1" applyFill="1" applyBorder="1"/>
    <xf numFmtId="0" fontId="19" fillId="4" borderId="14" xfId="1" applyFont="1" applyFill="1" applyBorder="1" applyAlignment="1">
      <alignment horizontal="left" wrapText="1"/>
    </xf>
    <xf numFmtId="164" fontId="18" fillId="4" borderId="14" xfId="0" applyNumberFormat="1" applyFont="1" applyFill="1" applyBorder="1"/>
    <xf numFmtId="0" fontId="14" fillId="2" borderId="19" xfId="1" applyFont="1" applyFill="1" applyBorder="1" applyAlignment="1">
      <alignment horizontal="left" wrapText="1"/>
    </xf>
    <xf numFmtId="164" fontId="16" fillId="3" borderId="9" xfId="0" applyNumberFormat="1" applyFont="1" applyFill="1" applyBorder="1" applyAlignment="1">
      <alignment horizontal="center" vertical="center" wrapText="1"/>
    </xf>
    <xf numFmtId="164" fontId="16" fillId="3" borderId="10" xfId="0" applyNumberFormat="1" applyFont="1" applyFill="1" applyBorder="1" applyAlignment="1">
      <alignment horizontal="center" vertical="center" wrapText="1"/>
    </xf>
    <xf numFmtId="164" fontId="16" fillId="3" borderId="11" xfId="0" applyNumberFormat="1" applyFont="1" applyFill="1" applyBorder="1" applyAlignment="1">
      <alignment horizontal="center" vertical="center" wrapText="1"/>
    </xf>
    <xf numFmtId="0" fontId="17" fillId="3" borderId="16" xfId="0" applyFont="1" applyFill="1" applyBorder="1"/>
    <xf numFmtId="0" fontId="17" fillId="3" borderId="14" xfId="1" applyFont="1" applyFill="1" applyBorder="1" applyAlignment="1">
      <alignment horizontal="left" wrapText="1"/>
    </xf>
    <xf numFmtId="164" fontId="17" fillId="3" borderId="14" xfId="0" applyNumberFormat="1" applyFont="1" applyFill="1" applyBorder="1"/>
    <xf numFmtId="9" fontId="17" fillId="3" borderId="17" xfId="4" applyFont="1" applyFill="1" applyBorder="1"/>
    <xf numFmtId="0" fontId="18" fillId="4" borderId="20" xfId="0" applyFont="1" applyFill="1" applyBorder="1"/>
    <xf numFmtId="0" fontId="19" fillId="4" borderId="21" xfId="1" applyFont="1" applyFill="1" applyBorder="1" applyAlignment="1">
      <alignment horizontal="left" wrapText="1"/>
    </xf>
    <xf numFmtId="164" fontId="18" fillId="4" borderId="21" xfId="0" applyNumberFormat="1" applyFont="1" applyFill="1" applyBorder="1"/>
    <xf numFmtId="164" fontId="18" fillId="4" borderId="22" xfId="0" applyNumberFormat="1" applyFont="1" applyFill="1" applyBorder="1"/>
    <xf numFmtId="0" fontId="18" fillId="3" borderId="9" xfId="0" applyFont="1" applyFill="1" applyBorder="1"/>
    <xf numFmtId="0" fontId="19" fillId="3" borderId="10" xfId="1" applyFont="1" applyFill="1" applyBorder="1" applyAlignment="1">
      <alignment horizontal="left" wrapText="1"/>
    </xf>
    <xf numFmtId="164" fontId="28" fillId="5" borderId="10" xfId="0" applyNumberFormat="1" applyFont="1" applyFill="1" applyBorder="1"/>
    <xf numFmtId="164" fontId="22" fillId="5" borderId="10" xfId="0" applyNumberFormat="1" applyFont="1" applyFill="1" applyBorder="1"/>
    <xf numFmtId="9" fontId="22" fillId="5" borderId="11" xfId="4" applyFont="1" applyFill="1" applyBorder="1"/>
    <xf numFmtId="0" fontId="16" fillId="3" borderId="16" xfId="0" applyFont="1" applyFill="1" applyBorder="1"/>
    <xf numFmtId="164" fontId="16" fillId="3" borderId="14" xfId="0" applyNumberFormat="1" applyFont="1" applyFill="1" applyBorder="1"/>
    <xf numFmtId="9" fontId="16" fillId="3" borderId="17" xfId="4" applyFont="1" applyFill="1" applyBorder="1"/>
    <xf numFmtId="164" fontId="27" fillId="5" borderId="10" xfId="0" applyNumberFormat="1" applyFont="1" applyFill="1" applyBorder="1"/>
    <xf numFmtId="0" fontId="2" fillId="0" borderId="18" xfId="0" applyFont="1" applyBorder="1"/>
    <xf numFmtId="0" fontId="7" fillId="0" borderId="19" xfId="1" applyFont="1" applyBorder="1" applyAlignment="1">
      <alignment horizontal="left" wrapText="1"/>
    </xf>
    <xf numFmtId="164" fontId="10" fillId="0" borderId="19" xfId="0" applyNumberFormat="1" applyFont="1" applyBorder="1"/>
    <xf numFmtId="9" fontId="10" fillId="0" borderId="7" xfId="4" applyFont="1" applyBorder="1"/>
    <xf numFmtId="0" fontId="33" fillId="2" borderId="12" xfId="1" applyFont="1" applyFill="1" applyBorder="1" applyAlignment="1">
      <alignment horizontal="left" wrapText="1"/>
    </xf>
    <xf numFmtId="0" fontId="0" fillId="0" borderId="0" xfId="0" applyAlignment="1">
      <alignment vertical="center"/>
    </xf>
    <xf numFmtId="0" fontId="17" fillId="3" borderId="9" xfId="0" applyFont="1" applyFill="1" applyBorder="1" applyAlignment="1">
      <alignment vertical="center"/>
    </xf>
    <xf numFmtId="0" fontId="16" fillId="3" borderId="10" xfId="0" applyFont="1" applyFill="1" applyBorder="1" applyAlignment="1">
      <alignment horizontal="center" vertical="center"/>
    </xf>
    <xf numFmtId="164" fontId="16" fillId="3" borderId="10" xfId="0" applyNumberFormat="1" applyFont="1" applyFill="1" applyBorder="1" applyAlignment="1">
      <alignment horizontal="center" vertical="center"/>
    </xf>
    <xf numFmtId="164" fontId="23" fillId="2" borderId="19" xfId="0" applyNumberFormat="1" applyFont="1" applyFill="1" applyBorder="1"/>
    <xf numFmtId="0" fontId="10" fillId="0" borderId="18" xfId="3" applyFont="1" applyBorder="1"/>
    <xf numFmtId="0" fontId="34" fillId="0" borderId="6" xfId="0" applyFont="1" applyBorder="1"/>
    <xf numFmtId="0" fontId="15" fillId="0" borderId="6" xfId="0" applyFont="1" applyBorder="1"/>
    <xf numFmtId="164" fontId="10" fillId="4" borderId="19" xfId="3" applyNumberFormat="1" applyFont="1" applyFill="1" applyBorder="1"/>
    <xf numFmtId="164" fontId="10" fillId="4" borderId="8" xfId="0" applyNumberFormat="1" applyFont="1" applyFill="1" applyBorder="1"/>
    <xf numFmtId="164" fontId="26" fillId="2" borderId="12" xfId="3" applyNumberFormat="1" applyFont="1" applyFill="1" applyBorder="1"/>
    <xf numFmtId="164" fontId="26" fillId="2" borderId="6" xfId="3" applyNumberFormat="1" applyFont="1" applyFill="1" applyBorder="1"/>
    <xf numFmtId="0" fontId="26" fillId="6" borderId="15" xfId="3" applyFont="1" applyFill="1" applyBorder="1"/>
    <xf numFmtId="0" fontId="0" fillId="5" borderId="0" xfId="0" applyFill="1"/>
    <xf numFmtId="164" fontId="10" fillId="0" borderId="7" xfId="0" applyNumberFormat="1" applyFont="1" applyBorder="1"/>
    <xf numFmtId="0" fontId="2" fillId="0" borderId="6" xfId="0" applyFont="1" applyBorder="1"/>
    <xf numFmtId="0" fontId="7" fillId="0" borderId="12" xfId="1" applyFont="1" applyBorder="1" applyAlignment="1">
      <alignment horizontal="left" wrapText="1"/>
    </xf>
    <xf numFmtId="164" fontId="10" fillId="0" borderId="12" xfId="0" applyNumberFormat="1" applyFont="1" applyBorder="1"/>
    <xf numFmtId="164" fontId="10" fillId="0" borderId="8" xfId="0" applyNumberFormat="1" applyFont="1" applyBorder="1"/>
    <xf numFmtId="0" fontId="13" fillId="0" borderId="6" xfId="0" applyFont="1" applyBorder="1"/>
    <xf numFmtId="164" fontId="2" fillId="0" borderId="12" xfId="0" applyNumberFormat="1" applyFont="1" applyBorder="1"/>
    <xf numFmtId="164" fontId="2" fillId="0" borderId="8" xfId="0" applyNumberFormat="1" applyFont="1" applyBorder="1"/>
    <xf numFmtId="164" fontId="15" fillId="0" borderId="8" xfId="0" applyNumberFormat="1" applyFont="1" applyBorder="1"/>
    <xf numFmtId="164" fontId="1" fillId="0" borderId="8" xfId="0" applyNumberFormat="1" applyFont="1" applyBorder="1"/>
    <xf numFmtId="164" fontId="15" fillId="2" borderId="8" xfId="0" applyNumberFormat="1" applyFont="1" applyFill="1" applyBorder="1"/>
    <xf numFmtId="164" fontId="14" fillId="2" borderId="12" xfId="1" applyNumberFormat="1" applyFont="1" applyFill="1" applyBorder="1" applyAlignment="1">
      <alignment horizontal="right" wrapText="1"/>
    </xf>
    <xf numFmtId="164" fontId="14" fillId="2" borderId="8" xfId="1" applyNumberFormat="1" applyFont="1" applyFill="1" applyBorder="1" applyAlignment="1">
      <alignment horizontal="right" wrapText="1"/>
    </xf>
    <xf numFmtId="164" fontId="16" fillId="3" borderId="8" xfId="0" applyNumberFormat="1" applyFont="1" applyFill="1" applyBorder="1"/>
    <xf numFmtId="164" fontId="13" fillId="0" borderId="12" xfId="0" applyNumberFormat="1" applyFont="1" applyBorder="1"/>
    <xf numFmtId="164" fontId="13" fillId="0" borderId="8" xfId="0" applyNumberFormat="1" applyFont="1" applyBorder="1"/>
    <xf numFmtId="164" fontId="1" fillId="4" borderId="12" xfId="0" applyNumberFormat="1" applyFont="1" applyFill="1" applyBorder="1"/>
    <xf numFmtId="164" fontId="8" fillId="0" borderId="12" xfId="0" applyNumberFormat="1" applyFont="1" applyBorder="1"/>
    <xf numFmtId="0" fontId="17" fillId="3" borderId="6" xfId="0" applyFont="1" applyFill="1" applyBorder="1"/>
    <xf numFmtId="164" fontId="17" fillId="3" borderId="12" xfId="0" applyNumberFormat="1" applyFont="1" applyFill="1" applyBorder="1"/>
    <xf numFmtId="164" fontId="17" fillId="3" borderId="8" xfId="0" applyNumberFormat="1" applyFont="1" applyFill="1" applyBorder="1"/>
    <xf numFmtId="0" fontId="18" fillId="3" borderId="6" xfId="0" applyFont="1" applyFill="1" applyBorder="1"/>
    <xf numFmtId="0" fontId="19" fillId="3" borderId="12" xfId="1" applyFont="1" applyFill="1" applyBorder="1" applyAlignment="1">
      <alignment horizontal="left" wrapText="1"/>
    </xf>
    <xf numFmtId="164" fontId="28" fillId="5" borderId="12" xfId="0" applyNumberFormat="1" applyFont="1" applyFill="1" applyBorder="1"/>
    <xf numFmtId="164" fontId="22" fillId="5" borderId="12" xfId="0" applyNumberFormat="1" applyFont="1" applyFill="1" applyBorder="1"/>
    <xf numFmtId="164" fontId="22" fillId="5" borderId="8" xfId="0" applyNumberFormat="1" applyFont="1" applyFill="1" applyBorder="1"/>
    <xf numFmtId="0" fontId="18" fillId="4" borderId="16" xfId="0" applyFont="1" applyFill="1" applyBorder="1"/>
    <xf numFmtId="164" fontId="18" fillId="4" borderId="17" xfId="0" applyNumberFormat="1" applyFont="1" applyFill="1" applyBorder="1"/>
    <xf numFmtId="0" fontId="15" fillId="2" borderId="18" xfId="0" applyFont="1" applyFill="1" applyBorder="1"/>
    <xf numFmtId="164" fontId="23" fillId="2" borderId="7" xfId="0" applyNumberFormat="1" applyFont="1" applyFill="1" applyBorder="1"/>
    <xf numFmtId="164" fontId="23" fillId="2" borderId="12" xfId="0" applyNumberFormat="1" applyFont="1" applyFill="1" applyBorder="1"/>
    <xf numFmtId="164" fontId="23" fillId="2" borderId="8" xfId="0" applyNumberFormat="1" applyFont="1" applyFill="1" applyBorder="1"/>
    <xf numFmtId="164" fontId="5" fillId="0" borderId="12" xfId="0" applyNumberFormat="1" applyFont="1" applyBorder="1"/>
    <xf numFmtId="164" fontId="5" fillId="0" borderId="8" xfId="0" applyNumberFormat="1" applyFont="1" applyBorder="1"/>
    <xf numFmtId="164" fontId="0" fillId="0" borderId="8" xfId="0" applyNumberFormat="1" applyBorder="1"/>
    <xf numFmtId="0" fontId="11" fillId="2" borderId="6" xfId="0" applyFont="1" applyFill="1" applyBorder="1"/>
    <xf numFmtId="164" fontId="30" fillId="2" borderId="8" xfId="0" applyNumberFormat="1" applyFont="1" applyFill="1" applyBorder="1"/>
    <xf numFmtId="0" fontId="10" fillId="2" borderId="6" xfId="0" applyFont="1" applyFill="1" applyBorder="1"/>
    <xf numFmtId="164" fontId="29" fillId="2" borderId="8" xfId="0" applyNumberFormat="1" applyFont="1" applyFill="1" applyBorder="1"/>
    <xf numFmtId="0" fontId="18" fillId="7" borderId="15" xfId="0" applyFont="1" applyFill="1" applyBorder="1"/>
    <xf numFmtId="0" fontId="19" fillId="7" borderId="1" xfId="1" applyFont="1" applyFill="1" applyBorder="1" applyAlignment="1">
      <alignment horizontal="left" wrapText="1"/>
    </xf>
    <xf numFmtId="164" fontId="27" fillId="5" borderId="1" xfId="0" applyNumberFormat="1" applyFont="1" applyFill="1" applyBorder="1"/>
    <xf numFmtId="164" fontId="22" fillId="5" borderId="1" xfId="0" applyNumberFormat="1" applyFont="1" applyFill="1" applyBorder="1"/>
    <xf numFmtId="164" fontId="22" fillId="5" borderId="2" xfId="0" applyNumberFormat="1" applyFont="1" applyFill="1" applyBorder="1"/>
    <xf numFmtId="0" fontId="14" fillId="2" borderId="19" xfId="5" applyFont="1" applyFill="1" applyBorder="1"/>
    <xf numFmtId="0" fontId="14" fillId="2" borderId="12" xfId="5" applyFont="1" applyFill="1" applyBorder="1" applyAlignment="1">
      <alignment horizontal="left"/>
    </xf>
    <xf numFmtId="164" fontId="36" fillId="2" borderId="12" xfId="5" applyNumberFormat="1" applyFont="1" applyFill="1" applyBorder="1"/>
    <xf numFmtId="0" fontId="14" fillId="4" borderId="19" xfId="5" applyFont="1" applyFill="1" applyBorder="1"/>
    <xf numFmtId="0" fontId="33" fillId="4" borderId="12" xfId="5" applyFont="1" applyFill="1" applyBorder="1" applyAlignment="1">
      <alignment horizontal="left"/>
    </xf>
    <xf numFmtId="42" fontId="10" fillId="0" borderId="19" xfId="0" applyNumberFormat="1" applyFont="1" applyBorder="1" applyAlignment="1">
      <alignment horizontal="center"/>
    </xf>
    <xf numFmtId="0" fontId="36" fillId="2" borderId="12" xfId="5" applyFont="1" applyFill="1" applyBorder="1"/>
    <xf numFmtId="0" fontId="36" fillId="4" borderId="12" xfId="5" applyFont="1" applyFill="1" applyBorder="1"/>
    <xf numFmtId="0" fontId="10" fillId="0" borderId="19" xfId="0" applyFont="1" applyBorder="1" applyAlignment="1">
      <alignment horizontal="left"/>
    </xf>
    <xf numFmtId="0" fontId="37" fillId="4" borderId="12" xfId="5" applyFont="1" applyFill="1" applyBorder="1"/>
    <xf numFmtId="0" fontId="10" fillId="0" borderId="19" xfId="0" applyFont="1" applyBorder="1" applyAlignment="1">
      <alignment horizontal="left" wrapText="1"/>
    </xf>
    <xf numFmtId="0" fontId="37" fillId="0" borderId="12" xfId="5" applyFont="1" applyBorder="1"/>
    <xf numFmtId="0" fontId="38" fillId="0" borderId="12" xfId="5" applyFont="1" applyBorder="1"/>
    <xf numFmtId="164" fontId="38" fillId="0" borderId="12" xfId="5" applyNumberFormat="1" applyFont="1" applyBorder="1"/>
    <xf numFmtId="0" fontId="14" fillId="2" borderId="12" xfId="5" applyFont="1" applyFill="1" applyBorder="1"/>
    <xf numFmtId="164" fontId="14" fillId="2" borderId="12" xfId="5" applyNumberFormat="1" applyFont="1" applyFill="1" applyBorder="1"/>
    <xf numFmtId="0" fontId="14" fillId="4" borderId="12" xfId="5" applyFont="1" applyFill="1" applyBorder="1"/>
    <xf numFmtId="0" fontId="33" fillId="4" borderId="12" xfId="5" applyFont="1" applyFill="1" applyBorder="1"/>
    <xf numFmtId="164" fontId="33" fillId="4" borderId="12" xfId="5" applyNumberFormat="1" applyFont="1" applyFill="1" applyBorder="1"/>
    <xf numFmtId="0" fontId="17" fillId="3" borderId="12" xfId="5" applyFont="1" applyFill="1" applyBorder="1"/>
    <xf numFmtId="164" fontId="17" fillId="3" borderId="12" xfId="5" applyNumberFormat="1" applyFont="1" applyFill="1" applyBorder="1"/>
    <xf numFmtId="0" fontId="14" fillId="2" borderId="12" xfId="5" applyFont="1" applyFill="1" applyBorder="1" applyAlignment="1">
      <alignment wrapText="1"/>
    </xf>
    <xf numFmtId="0" fontId="17" fillId="3" borderId="12" xfId="5" applyFont="1" applyFill="1" applyBorder="1" applyAlignment="1">
      <alignment wrapText="1"/>
    </xf>
    <xf numFmtId="0" fontId="14" fillId="3" borderId="3" xfId="3" applyFont="1" applyFill="1" applyBorder="1" applyAlignment="1">
      <alignment horizontal="center" vertical="center"/>
    </xf>
    <xf numFmtId="0" fontId="14" fillId="3" borderId="15" xfId="3" applyFont="1" applyFill="1" applyBorder="1" applyAlignment="1">
      <alignment horizontal="center" vertical="center"/>
    </xf>
    <xf numFmtId="0" fontId="25" fillId="3" borderId="4" xfId="3" applyFont="1" applyFill="1" applyBorder="1" applyAlignment="1">
      <alignment horizontal="center" vertical="center"/>
    </xf>
    <xf numFmtId="164" fontId="26" fillId="6" borderId="1" xfId="3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5" fillId="3" borderId="5" xfId="3" applyFont="1" applyFill="1" applyBorder="1" applyAlignment="1">
      <alignment horizontal="center" vertical="center"/>
    </xf>
    <xf numFmtId="0" fontId="17" fillId="3" borderId="14" xfId="5" applyFont="1" applyFill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17" fillId="3" borderId="14" xfId="5" applyFont="1" applyFill="1" applyBorder="1" applyAlignment="1">
      <alignment horizontal="center" vertical="center"/>
    </xf>
    <xf numFmtId="0" fontId="17" fillId="3" borderId="21" xfId="5" applyFont="1" applyFill="1" applyBorder="1" applyAlignment="1">
      <alignment horizontal="center" vertical="center"/>
    </xf>
    <xf numFmtId="0" fontId="17" fillId="3" borderId="19" xfId="5" applyFont="1" applyFill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</cellXfs>
  <cellStyles count="6">
    <cellStyle name="Normál" xfId="0" builtinId="0"/>
    <cellStyle name="Normál 2" xfId="2" xr:uid="{7B151250-6CDB-4AD2-8A2F-C935A005E758}"/>
    <cellStyle name="Normál 3" xfId="1" xr:uid="{9CCEF567-A124-4015-851E-55BD5A1300A3}"/>
    <cellStyle name="Normál 4" xfId="3" xr:uid="{D05F2D07-8556-4429-8805-5769637714CD}"/>
    <cellStyle name="Normál_Pénzátad." xfId="5" xr:uid="{8C30248A-E7B6-406A-9D79-F9E28859893C}"/>
    <cellStyle name="Százalék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T320\RedirectedFolders\vilagia\Desktop\J&#225;nossomorja\J&#225;nossomorja%202025\Rendelet%20m&#243;dos&#237;t&#225;s%202025\Rendelet%20m&#243;dos&#237;t&#225;s%202025.xlsx" TargetMode="External"/><Relationship Id="rId1" Type="http://schemas.openxmlformats.org/officeDocument/2006/relationships/externalLinkPath" Target="file:///\\T320\RedirectedFolders\vilagia\Desktop\J&#225;nossomorja\J&#225;nossomorja%202025\Rendelet%20m&#243;dos&#237;t&#225;s%202025\Rendelet%20m&#243;dos&#237;t&#225;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lobál"/>
      <sheetName val="Önkormányzat"/>
      <sheetName val="VÜMESZ"/>
      <sheetName val="Hivatal"/>
      <sheetName val="Művelődési ház"/>
      <sheetName val="Bölcsőde"/>
      <sheetName val="Működési, felhalmozási mérleg"/>
      <sheetName val="Beruházás, felújítás"/>
      <sheetName val="Működési kiadások"/>
      <sheetName val="Kötelező,önként vállalt, álla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D5"/>
        </row>
        <row r="23">
          <cell r="C23">
            <v>38049000</v>
          </cell>
        </row>
        <row r="33">
          <cell r="C33">
            <v>80000000</v>
          </cell>
          <cell r="D33">
            <v>80000000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F761-88EC-48EC-A4FA-51E77CA04CA0}">
  <dimension ref="A1:EN117"/>
  <sheetViews>
    <sheetView tabSelected="1" zoomScale="55" zoomScaleNormal="55" zoomScaleSheetLayoutView="25" workbookViewId="0"/>
  </sheetViews>
  <sheetFormatPr defaultColWidth="8.85546875" defaultRowHeight="15" x14ac:dyDescent="0.25"/>
  <cols>
    <col min="2" max="2" width="77" customWidth="1"/>
    <col min="3" max="3" width="30.7109375" style="3" bestFit="1" customWidth="1"/>
    <col min="4" max="5" width="30.7109375" style="3" customWidth="1"/>
    <col min="6" max="24" width="24.140625" style="3" customWidth="1"/>
  </cols>
  <sheetData>
    <row r="1" spans="1:24" s="64" customFormat="1" ht="42.6" customHeight="1" thickBot="1" x14ac:dyDescent="0.3">
      <c r="A1" s="65" t="s">
        <v>210</v>
      </c>
      <c r="B1" s="66" t="s">
        <v>114</v>
      </c>
      <c r="C1" s="67" t="s">
        <v>218</v>
      </c>
      <c r="D1" s="40" t="s">
        <v>219</v>
      </c>
      <c r="E1" s="40" t="s">
        <v>216</v>
      </c>
      <c r="F1" s="67" t="s">
        <v>224</v>
      </c>
      <c r="G1" s="67" t="s">
        <v>166</v>
      </c>
      <c r="H1" s="40" t="s">
        <v>216</v>
      </c>
      <c r="I1" s="40" t="s">
        <v>224</v>
      </c>
      <c r="J1" s="67" t="s">
        <v>167</v>
      </c>
      <c r="K1" s="40" t="s">
        <v>216</v>
      </c>
      <c r="L1" s="40" t="s">
        <v>224</v>
      </c>
      <c r="M1" s="67" t="s">
        <v>168</v>
      </c>
      <c r="N1" s="40" t="s">
        <v>216</v>
      </c>
      <c r="O1" s="40" t="s">
        <v>224</v>
      </c>
      <c r="P1" s="67" t="s">
        <v>169</v>
      </c>
      <c r="Q1" s="40" t="s">
        <v>216</v>
      </c>
      <c r="R1" s="40" t="s">
        <v>224</v>
      </c>
      <c r="S1" s="67" t="s">
        <v>170</v>
      </c>
      <c r="T1" s="40" t="s">
        <v>216</v>
      </c>
      <c r="U1" s="40" t="s">
        <v>224</v>
      </c>
      <c r="V1" s="67" t="s">
        <v>221</v>
      </c>
      <c r="W1" s="40" t="s">
        <v>216</v>
      </c>
      <c r="X1" s="41" t="s">
        <v>224</v>
      </c>
    </row>
    <row r="2" spans="1:24" ht="25.15" customHeight="1" x14ac:dyDescent="0.25">
      <c r="A2" s="59" t="s">
        <v>2</v>
      </c>
      <c r="B2" s="60" t="s">
        <v>11</v>
      </c>
      <c r="C2" s="61">
        <f>Önkormányzat!C2+VÜMESZ!C2+Hivatal!C2+'Művelődési ház'!C2+Bölcsőde!C2+Óvoda!C2</f>
        <v>255759558</v>
      </c>
      <c r="D2" s="61">
        <f>G2+J2+M2+P2+S2+V2</f>
        <v>302029313</v>
      </c>
      <c r="E2" s="61">
        <f>H2+K2+N2+Q2+T2+W2</f>
        <v>302029313</v>
      </c>
      <c r="F2" s="61">
        <f>I2+L2+O2+R2+U2+X2</f>
        <v>158317875</v>
      </c>
      <c r="G2" s="61">
        <f>Önkormányzat!D2</f>
        <v>302029313</v>
      </c>
      <c r="H2" s="61">
        <f>Önkormányzat!E2</f>
        <v>302029313</v>
      </c>
      <c r="I2" s="61">
        <f>Önkormányzat!F2</f>
        <v>158317875</v>
      </c>
      <c r="J2" s="61">
        <f>VÜMESZ!D2</f>
        <v>0</v>
      </c>
      <c r="K2" s="61">
        <f>VÜMESZ!E2</f>
        <v>0</v>
      </c>
      <c r="L2" s="61">
        <f>VÜMESZ!F2</f>
        <v>0</v>
      </c>
      <c r="M2" s="61">
        <f>Hivatal!D2</f>
        <v>0</v>
      </c>
      <c r="N2" s="61">
        <f>Hivatal!E2</f>
        <v>0</v>
      </c>
      <c r="O2" s="61">
        <f>Hivatal!F2</f>
        <v>0</v>
      </c>
      <c r="P2" s="61">
        <f>'Művelődési ház'!D2</f>
        <v>0</v>
      </c>
      <c r="Q2" s="61">
        <f>'Művelődési ház'!E2</f>
        <v>0</v>
      </c>
      <c r="R2" s="61">
        <f>'Művelődési ház'!F2</f>
        <v>0</v>
      </c>
      <c r="S2" s="61">
        <f>Bölcsőde!D2</f>
        <v>0</v>
      </c>
      <c r="T2" s="61">
        <f>Bölcsőde!E2</f>
        <v>0</v>
      </c>
      <c r="U2" s="61">
        <f>Bölcsőde!F2</f>
        <v>0</v>
      </c>
      <c r="V2" s="61">
        <f>Óvoda!D2</f>
        <v>0</v>
      </c>
      <c r="W2" s="61">
        <f>Óvoda!E2</f>
        <v>0</v>
      </c>
      <c r="X2" s="78">
        <f>Óvoda!F2</f>
        <v>0</v>
      </c>
    </row>
    <row r="3" spans="1:24" ht="25.15" customHeight="1" x14ac:dyDescent="0.25">
      <c r="A3" s="79" t="s">
        <v>3</v>
      </c>
      <c r="B3" s="80" t="s">
        <v>12</v>
      </c>
      <c r="C3" s="61">
        <f>Önkormányzat!C3+VÜMESZ!C3+Hivatal!C3+'Művelődési ház'!C3+Bölcsőde!C3+Óvoda!C3</f>
        <v>319495926</v>
      </c>
      <c r="D3" s="81">
        <f t="shared" ref="D3:D66" si="0">G3+J3+M3+P3+S3+V3</f>
        <v>335940044</v>
      </c>
      <c r="E3" s="81">
        <f t="shared" ref="E3:E66" si="1">H3+K3+N3+Q3+T3+W3</f>
        <v>339212072</v>
      </c>
      <c r="F3" s="81">
        <f t="shared" ref="F3:F66" si="2">I3+L3+O3+R3+U3+X3</f>
        <v>177960859</v>
      </c>
      <c r="G3" s="81">
        <f>Önkormányzat!D3</f>
        <v>335940044</v>
      </c>
      <c r="H3" s="81">
        <f>Önkormányzat!E3</f>
        <v>339212072</v>
      </c>
      <c r="I3" s="81">
        <f>Önkormányzat!F3</f>
        <v>177960859</v>
      </c>
      <c r="J3" s="81">
        <f>VÜMESZ!D3</f>
        <v>0</v>
      </c>
      <c r="K3" s="81">
        <f>VÜMESZ!E3</f>
        <v>0</v>
      </c>
      <c r="L3" s="81">
        <f>VÜMESZ!F3</f>
        <v>0</v>
      </c>
      <c r="M3" s="81">
        <f>Hivatal!D3</f>
        <v>0</v>
      </c>
      <c r="N3" s="81">
        <f>Hivatal!E3</f>
        <v>0</v>
      </c>
      <c r="O3" s="81">
        <f>Hivatal!F3</f>
        <v>0</v>
      </c>
      <c r="P3" s="81">
        <f>'Művelődési ház'!D3</f>
        <v>0</v>
      </c>
      <c r="Q3" s="81">
        <f>'Művelődési ház'!E3</f>
        <v>0</v>
      </c>
      <c r="R3" s="81">
        <f>'Művelődési ház'!F3</f>
        <v>0</v>
      </c>
      <c r="S3" s="81">
        <f>Bölcsőde!D3</f>
        <v>0</v>
      </c>
      <c r="T3" s="81">
        <f>Bölcsőde!E3</f>
        <v>0</v>
      </c>
      <c r="U3" s="81">
        <f>Bölcsőde!F3</f>
        <v>0</v>
      </c>
      <c r="V3" s="81">
        <f>Óvoda!D3</f>
        <v>0</v>
      </c>
      <c r="W3" s="81">
        <f>Óvoda!E3</f>
        <v>0</v>
      </c>
      <c r="X3" s="82">
        <f>Óvoda!F3</f>
        <v>0</v>
      </c>
    </row>
    <row r="4" spans="1:24" ht="25.15" customHeight="1" x14ac:dyDescent="0.25">
      <c r="A4" s="83" t="s">
        <v>4</v>
      </c>
      <c r="B4" s="11" t="s">
        <v>13</v>
      </c>
      <c r="C4" s="61">
        <f>Önkormányzat!C4+VÜMESZ!C4+Hivatal!C4+'Művelődési ház'!C4+Bölcsőde!C4+Óvoda!C4</f>
        <v>78959000</v>
      </c>
      <c r="D4" s="81">
        <f t="shared" si="0"/>
        <v>87642800</v>
      </c>
      <c r="E4" s="81">
        <f t="shared" si="1"/>
        <v>87642800</v>
      </c>
      <c r="F4" s="81">
        <f t="shared" si="2"/>
        <v>45574256</v>
      </c>
      <c r="G4" s="81">
        <f>Önkormányzat!D4</f>
        <v>87642800</v>
      </c>
      <c r="H4" s="81">
        <f>Önkormányzat!E4</f>
        <v>87642800</v>
      </c>
      <c r="I4" s="81">
        <f>Önkormányzat!F4</f>
        <v>45574256</v>
      </c>
      <c r="J4" s="81">
        <f>VÜMESZ!D4</f>
        <v>0</v>
      </c>
      <c r="K4" s="81">
        <f>VÜMESZ!E4</f>
        <v>0</v>
      </c>
      <c r="L4" s="81">
        <f>VÜMESZ!F4</f>
        <v>0</v>
      </c>
      <c r="M4" s="81">
        <f>Hivatal!D4</f>
        <v>0</v>
      </c>
      <c r="N4" s="81">
        <f>Hivatal!E4</f>
        <v>0</v>
      </c>
      <c r="O4" s="81">
        <f>Hivatal!F4</f>
        <v>0</v>
      </c>
      <c r="P4" s="81">
        <f>'Művelődési ház'!D4</f>
        <v>0</v>
      </c>
      <c r="Q4" s="81">
        <f>'Művelődési ház'!E4</f>
        <v>0</v>
      </c>
      <c r="R4" s="81">
        <f>'Művelődési ház'!F4</f>
        <v>0</v>
      </c>
      <c r="S4" s="81">
        <f>Bölcsőde!D4</f>
        <v>0</v>
      </c>
      <c r="T4" s="81">
        <f>Bölcsőde!E4</f>
        <v>0</v>
      </c>
      <c r="U4" s="81">
        <f>Bölcsőde!F4</f>
        <v>0</v>
      </c>
      <c r="V4" s="81">
        <f>Óvoda!D4</f>
        <v>0</v>
      </c>
      <c r="W4" s="81">
        <f>Óvoda!E4</f>
        <v>0</v>
      </c>
      <c r="X4" s="82">
        <f>Óvoda!F4</f>
        <v>0</v>
      </c>
    </row>
    <row r="5" spans="1:24" ht="25.15" customHeight="1" x14ac:dyDescent="0.25">
      <c r="A5" s="83" t="s">
        <v>5</v>
      </c>
      <c r="B5" s="11" t="s">
        <v>14</v>
      </c>
      <c r="C5" s="61">
        <f>Önkormányzat!C5+VÜMESZ!C5+Hivatal!C5+'Művelődési ház'!C5+Bölcsőde!C5+Óvoda!C5</f>
        <v>84899997</v>
      </c>
      <c r="D5" s="81">
        <f t="shared" si="0"/>
        <v>81100868</v>
      </c>
      <c r="E5" s="81">
        <f t="shared" si="1"/>
        <v>81100868</v>
      </c>
      <c r="F5" s="81">
        <f t="shared" si="2"/>
        <v>42172449</v>
      </c>
      <c r="G5" s="81">
        <f>Önkormányzat!D5</f>
        <v>81100868</v>
      </c>
      <c r="H5" s="81">
        <f>Önkormányzat!E5</f>
        <v>81100868</v>
      </c>
      <c r="I5" s="81">
        <f>Önkormányzat!F5</f>
        <v>42172449</v>
      </c>
      <c r="J5" s="81">
        <f>VÜMESZ!D5</f>
        <v>0</v>
      </c>
      <c r="K5" s="81">
        <f>VÜMESZ!E5</f>
        <v>0</v>
      </c>
      <c r="L5" s="81">
        <f>VÜMESZ!F5</f>
        <v>0</v>
      </c>
      <c r="M5" s="81">
        <f>Hivatal!D5</f>
        <v>0</v>
      </c>
      <c r="N5" s="81">
        <f>Hivatal!E5</f>
        <v>0</v>
      </c>
      <c r="O5" s="81">
        <f>Hivatal!F5</f>
        <v>0</v>
      </c>
      <c r="P5" s="81">
        <f>'Művelődési ház'!D5</f>
        <v>0</v>
      </c>
      <c r="Q5" s="81">
        <f>'Művelődési ház'!E5</f>
        <v>0</v>
      </c>
      <c r="R5" s="81">
        <f>'Művelődési ház'!F5</f>
        <v>0</v>
      </c>
      <c r="S5" s="81">
        <f>Bölcsőde!D5</f>
        <v>0</v>
      </c>
      <c r="T5" s="81">
        <f>Bölcsőde!E5</f>
        <v>0</v>
      </c>
      <c r="U5" s="81">
        <f>Bölcsőde!F5</f>
        <v>0</v>
      </c>
      <c r="V5" s="81">
        <f>Óvoda!D5</f>
        <v>0</v>
      </c>
      <c r="W5" s="81">
        <f>Óvoda!E5</f>
        <v>0</v>
      </c>
      <c r="X5" s="82">
        <f>Óvoda!F5</f>
        <v>0</v>
      </c>
    </row>
    <row r="6" spans="1:24" ht="25.15" customHeight="1" x14ac:dyDescent="0.25">
      <c r="A6" s="79" t="s">
        <v>6</v>
      </c>
      <c r="B6" s="80" t="s">
        <v>15</v>
      </c>
      <c r="C6" s="61">
        <f>Önkormányzat!C6+VÜMESZ!C6+Hivatal!C6+'Művelődési ház'!C6+Bölcsőde!C6+Óvoda!C6</f>
        <v>163858997</v>
      </c>
      <c r="D6" s="84">
        <f t="shared" si="0"/>
        <v>168743668</v>
      </c>
      <c r="E6" s="84">
        <f t="shared" si="1"/>
        <v>168743668</v>
      </c>
      <c r="F6" s="84">
        <f t="shared" si="2"/>
        <v>87746705</v>
      </c>
      <c r="G6" s="84">
        <f>Önkormányzat!D6</f>
        <v>168743668</v>
      </c>
      <c r="H6" s="84">
        <f>Önkormányzat!E6</f>
        <v>168743668</v>
      </c>
      <c r="I6" s="84">
        <f>Önkormányzat!F6</f>
        <v>87746705</v>
      </c>
      <c r="J6" s="84">
        <f>VÜMESZ!D6</f>
        <v>0</v>
      </c>
      <c r="K6" s="84">
        <f>VÜMESZ!E6</f>
        <v>0</v>
      </c>
      <c r="L6" s="84">
        <f>VÜMESZ!F6</f>
        <v>0</v>
      </c>
      <c r="M6" s="84">
        <f>Hivatal!D6</f>
        <v>0</v>
      </c>
      <c r="N6" s="84">
        <f>Hivatal!E6</f>
        <v>0</v>
      </c>
      <c r="O6" s="84">
        <f>Hivatal!F6</f>
        <v>0</v>
      </c>
      <c r="P6" s="84">
        <f>'Művelődési ház'!D6</f>
        <v>0</v>
      </c>
      <c r="Q6" s="84">
        <f>'Művelődési ház'!E6</f>
        <v>0</v>
      </c>
      <c r="R6" s="84">
        <f>'Művelődési ház'!F6</f>
        <v>0</v>
      </c>
      <c r="S6" s="84">
        <f>Bölcsőde!D6</f>
        <v>0</v>
      </c>
      <c r="T6" s="84">
        <f>Bölcsőde!E6</f>
        <v>0</v>
      </c>
      <c r="U6" s="84">
        <f>Bölcsőde!F6</f>
        <v>0</v>
      </c>
      <c r="V6" s="84">
        <f>Óvoda!D6</f>
        <v>0</v>
      </c>
      <c r="W6" s="84">
        <f>Óvoda!E6</f>
        <v>0</v>
      </c>
      <c r="X6" s="85">
        <f>Óvoda!F6</f>
        <v>0</v>
      </c>
    </row>
    <row r="7" spans="1:24" ht="25.15" customHeight="1" x14ac:dyDescent="0.25">
      <c r="A7" s="79" t="s">
        <v>7</v>
      </c>
      <c r="B7" s="80" t="s">
        <v>16</v>
      </c>
      <c r="C7" s="61">
        <f>Önkormányzat!C7+VÜMESZ!C7+Hivatal!C7+'Művelődési ház'!C7+Bölcsőde!C7+Óvoda!C7</f>
        <v>24306025</v>
      </c>
      <c r="D7" s="81">
        <f t="shared" si="0"/>
        <v>31237163</v>
      </c>
      <c r="E7" s="81">
        <f t="shared" si="1"/>
        <v>31237163</v>
      </c>
      <c r="F7" s="81">
        <f t="shared" si="2"/>
        <v>16243325</v>
      </c>
      <c r="G7" s="81">
        <f>Önkormányzat!D7</f>
        <v>31237163</v>
      </c>
      <c r="H7" s="81">
        <f>Önkormányzat!E7</f>
        <v>31237163</v>
      </c>
      <c r="I7" s="81">
        <f>Önkormányzat!F7</f>
        <v>16243325</v>
      </c>
      <c r="J7" s="81">
        <f>VÜMESZ!D7</f>
        <v>0</v>
      </c>
      <c r="K7" s="81">
        <f>VÜMESZ!E7</f>
        <v>0</v>
      </c>
      <c r="L7" s="81">
        <f>VÜMESZ!F7</f>
        <v>0</v>
      </c>
      <c r="M7" s="81">
        <f>Hivatal!D7</f>
        <v>0</v>
      </c>
      <c r="N7" s="81">
        <f>Hivatal!E7</f>
        <v>0</v>
      </c>
      <c r="O7" s="81">
        <f>Hivatal!F7</f>
        <v>0</v>
      </c>
      <c r="P7" s="81">
        <f>'Művelődési ház'!D7</f>
        <v>0</v>
      </c>
      <c r="Q7" s="81">
        <f>'Művelődési ház'!E7</f>
        <v>0</v>
      </c>
      <c r="R7" s="81">
        <f>'Művelődési ház'!F7</f>
        <v>0</v>
      </c>
      <c r="S7" s="81">
        <f>Bölcsőde!D7</f>
        <v>0</v>
      </c>
      <c r="T7" s="81">
        <f>Bölcsőde!E7</f>
        <v>0</v>
      </c>
      <c r="U7" s="81">
        <f>Bölcsőde!F7</f>
        <v>0</v>
      </c>
      <c r="V7" s="81">
        <f>Óvoda!D7</f>
        <v>0</v>
      </c>
      <c r="W7" s="81">
        <f>Óvoda!E7</f>
        <v>0</v>
      </c>
      <c r="X7" s="82">
        <f>Óvoda!F7</f>
        <v>0</v>
      </c>
    </row>
    <row r="8" spans="1:24" ht="25.15" customHeight="1" x14ac:dyDescent="0.25">
      <c r="A8" s="79" t="s">
        <v>8</v>
      </c>
      <c r="B8" s="80" t="s">
        <v>17</v>
      </c>
      <c r="C8" s="61">
        <f>Önkormányzat!C8+VÜMESZ!C8+Hivatal!C8+'Művelődési ház'!C8+Bölcsőde!C8+Óvoda!C8</f>
        <v>0</v>
      </c>
      <c r="D8" s="81">
        <f t="shared" si="0"/>
        <v>0</v>
      </c>
      <c r="E8" s="81">
        <f t="shared" si="1"/>
        <v>0</v>
      </c>
      <c r="F8" s="81">
        <f t="shared" si="2"/>
        <v>0</v>
      </c>
      <c r="G8" s="81">
        <f>Önkormányzat!D8</f>
        <v>0</v>
      </c>
      <c r="H8" s="81">
        <f>Önkormányzat!E8</f>
        <v>0</v>
      </c>
      <c r="I8" s="81">
        <f>Önkormányzat!F8</f>
        <v>0</v>
      </c>
      <c r="J8" s="81">
        <f>VÜMESZ!D8</f>
        <v>0</v>
      </c>
      <c r="K8" s="81">
        <f>VÜMESZ!E8</f>
        <v>0</v>
      </c>
      <c r="L8" s="81">
        <f>VÜMESZ!F8</f>
        <v>0</v>
      </c>
      <c r="M8" s="81">
        <f>Hivatal!D8</f>
        <v>0</v>
      </c>
      <c r="N8" s="81">
        <f>Hivatal!E8</f>
        <v>0</v>
      </c>
      <c r="O8" s="81">
        <f>Hivatal!F8</f>
        <v>0</v>
      </c>
      <c r="P8" s="81">
        <f>'Művelődési ház'!D8</f>
        <v>0</v>
      </c>
      <c r="Q8" s="81">
        <f>'Művelődési ház'!E8</f>
        <v>0</v>
      </c>
      <c r="R8" s="81">
        <f>'Művelődési ház'!F8</f>
        <v>0</v>
      </c>
      <c r="S8" s="81">
        <f>Bölcsőde!D8</f>
        <v>0</v>
      </c>
      <c r="T8" s="81">
        <f>Bölcsőde!E8</f>
        <v>0</v>
      </c>
      <c r="U8" s="81">
        <f>Bölcsőde!F8</f>
        <v>0</v>
      </c>
      <c r="V8" s="81">
        <f>Óvoda!D8</f>
        <v>0</v>
      </c>
      <c r="W8" s="81">
        <f>Óvoda!E8</f>
        <v>0</v>
      </c>
      <c r="X8" s="82">
        <f>Óvoda!F8</f>
        <v>0</v>
      </c>
    </row>
    <row r="9" spans="1:24" ht="25.15" customHeight="1" x14ac:dyDescent="0.25">
      <c r="A9" s="79" t="s">
        <v>9</v>
      </c>
      <c r="B9" s="80" t="s">
        <v>18</v>
      </c>
      <c r="C9" s="61">
        <f>Önkormányzat!C9+VÜMESZ!C9+Hivatal!C9+'Művelődési ház'!C9+Bölcsőde!C9+Óvoda!C9</f>
        <v>3888912</v>
      </c>
      <c r="D9" s="81">
        <f t="shared" si="0"/>
        <v>0</v>
      </c>
      <c r="E9" s="81">
        <f t="shared" si="1"/>
        <v>2857316</v>
      </c>
      <c r="F9" s="81">
        <f t="shared" si="2"/>
        <v>2857316</v>
      </c>
      <c r="G9" s="81">
        <f>Önkormányzat!D9</f>
        <v>0</v>
      </c>
      <c r="H9" s="81">
        <f>Önkormányzat!E9</f>
        <v>2857316</v>
      </c>
      <c r="I9" s="81">
        <f>Önkormányzat!F9</f>
        <v>2857316</v>
      </c>
      <c r="J9" s="81">
        <f>VÜMESZ!D9</f>
        <v>0</v>
      </c>
      <c r="K9" s="81">
        <f>VÜMESZ!E9</f>
        <v>0</v>
      </c>
      <c r="L9" s="81">
        <f>VÜMESZ!F9</f>
        <v>0</v>
      </c>
      <c r="M9" s="81">
        <f>Hivatal!D9</f>
        <v>0</v>
      </c>
      <c r="N9" s="81">
        <f>Hivatal!E9</f>
        <v>0</v>
      </c>
      <c r="O9" s="81">
        <f>Hivatal!F9</f>
        <v>0</v>
      </c>
      <c r="P9" s="81">
        <f>'Művelődési ház'!D9</f>
        <v>0</v>
      </c>
      <c r="Q9" s="81">
        <f>'Művelődési ház'!E9</f>
        <v>0</v>
      </c>
      <c r="R9" s="81">
        <f>'Művelődési ház'!F9</f>
        <v>0</v>
      </c>
      <c r="S9" s="81">
        <f>Bölcsőde!D9</f>
        <v>0</v>
      </c>
      <c r="T9" s="81">
        <f>Bölcsőde!E9</f>
        <v>0</v>
      </c>
      <c r="U9" s="81">
        <f>Bölcsőde!F9</f>
        <v>0</v>
      </c>
      <c r="V9" s="81">
        <f>Óvoda!D9</f>
        <v>0</v>
      </c>
      <c r="W9" s="81">
        <f>Óvoda!E9</f>
        <v>0</v>
      </c>
      <c r="X9" s="82">
        <f>Óvoda!F9</f>
        <v>0</v>
      </c>
    </row>
    <row r="10" spans="1:24" ht="25.15" customHeight="1" x14ac:dyDescent="0.25">
      <c r="A10" s="30" t="s">
        <v>10</v>
      </c>
      <c r="B10" s="28" t="s">
        <v>19</v>
      </c>
      <c r="C10" s="21">
        <f>Önkormányzat!C10+VÜMESZ!C10+Hivatal!C10+'Művelődési ház'!C10+Bölcsőde!C10+Óvoda!C10</f>
        <v>767309418</v>
      </c>
      <c r="D10" s="21">
        <f t="shared" si="0"/>
        <v>837950188</v>
      </c>
      <c r="E10" s="21">
        <f t="shared" si="1"/>
        <v>844079532</v>
      </c>
      <c r="F10" s="21">
        <f t="shared" si="2"/>
        <v>443126080</v>
      </c>
      <c r="G10" s="21">
        <f>Önkormányzat!D10</f>
        <v>837950188</v>
      </c>
      <c r="H10" s="21">
        <f>Önkormányzat!E10</f>
        <v>844079532</v>
      </c>
      <c r="I10" s="21">
        <f>Önkormányzat!F10</f>
        <v>443126080</v>
      </c>
      <c r="J10" s="21">
        <f>VÜMESZ!D10</f>
        <v>0</v>
      </c>
      <c r="K10" s="21">
        <f>VÜMESZ!E10</f>
        <v>0</v>
      </c>
      <c r="L10" s="21">
        <f>VÜMESZ!F10</f>
        <v>0</v>
      </c>
      <c r="M10" s="21">
        <f>Hivatal!D10</f>
        <v>0</v>
      </c>
      <c r="N10" s="21">
        <f>Hivatal!E10</f>
        <v>0</v>
      </c>
      <c r="O10" s="21">
        <f>Hivatal!F10</f>
        <v>0</v>
      </c>
      <c r="P10" s="21">
        <f>'Művelődési ház'!D10</f>
        <v>0</v>
      </c>
      <c r="Q10" s="21">
        <f>'Művelődési ház'!E10</f>
        <v>0</v>
      </c>
      <c r="R10" s="21">
        <f>'Művelődési ház'!F10</f>
        <v>0</v>
      </c>
      <c r="S10" s="21">
        <f>Bölcsőde!D10</f>
        <v>0</v>
      </c>
      <c r="T10" s="21">
        <f>Bölcsőde!E10</f>
        <v>0</v>
      </c>
      <c r="U10" s="21">
        <f>Bölcsőde!F10</f>
        <v>0</v>
      </c>
      <c r="V10" s="21">
        <f>Óvoda!D10</f>
        <v>0</v>
      </c>
      <c r="W10" s="21">
        <f>Óvoda!E10</f>
        <v>0</v>
      </c>
      <c r="X10" s="86">
        <f>Óvoda!F10</f>
        <v>0</v>
      </c>
    </row>
    <row r="11" spans="1:24" ht="25.15" customHeight="1" x14ac:dyDescent="0.25">
      <c r="A11" s="79" t="s">
        <v>21</v>
      </c>
      <c r="B11" s="80" t="s">
        <v>20</v>
      </c>
      <c r="C11" s="10">
        <f>Önkormányzat!C11+VÜMESZ!C11+Hivatal!C11+'Művelődési ház'!C11+Bölcsőde!C11+Óvoda!C11</f>
        <v>0</v>
      </c>
      <c r="D11" s="10">
        <f t="shared" si="0"/>
        <v>0</v>
      </c>
      <c r="E11" s="10">
        <f t="shared" si="1"/>
        <v>12555742</v>
      </c>
      <c r="F11" s="10">
        <f t="shared" si="2"/>
        <v>12555742</v>
      </c>
      <c r="G11" s="10">
        <f>Önkormányzat!D11</f>
        <v>0</v>
      </c>
      <c r="H11" s="10">
        <f>Önkormányzat!E11</f>
        <v>12555742</v>
      </c>
      <c r="I11" s="10">
        <f>Önkormányzat!F11</f>
        <v>12555742</v>
      </c>
      <c r="J11" s="10">
        <f>VÜMESZ!D11</f>
        <v>0</v>
      </c>
      <c r="K11" s="10">
        <f>VÜMESZ!E11</f>
        <v>0</v>
      </c>
      <c r="L11" s="10">
        <f>VÜMESZ!F11</f>
        <v>0</v>
      </c>
      <c r="M11" s="10">
        <f>Hivatal!D11</f>
        <v>0</v>
      </c>
      <c r="N11" s="10">
        <f>Hivatal!E11</f>
        <v>0</v>
      </c>
      <c r="O11" s="10">
        <f>Hivatal!F11</f>
        <v>0</v>
      </c>
      <c r="P11" s="10">
        <f>'Művelődési ház'!D11</f>
        <v>0</v>
      </c>
      <c r="Q11" s="10">
        <f>'Művelődési ház'!E11</f>
        <v>0</v>
      </c>
      <c r="R11" s="10">
        <f>'Művelődési ház'!F11</f>
        <v>0</v>
      </c>
      <c r="S11" s="10">
        <f>Bölcsőde!D11</f>
        <v>0</v>
      </c>
      <c r="T11" s="10">
        <f>Bölcsőde!E11</f>
        <v>0</v>
      </c>
      <c r="U11" s="10">
        <f>Bölcsőde!F11</f>
        <v>0</v>
      </c>
      <c r="V11" s="10">
        <f>Óvoda!D11</f>
        <v>0</v>
      </c>
      <c r="W11" s="10">
        <f>Óvoda!E11</f>
        <v>0</v>
      </c>
      <c r="X11" s="87">
        <f>Óvoda!F11</f>
        <v>0</v>
      </c>
    </row>
    <row r="12" spans="1:24" ht="25.15" customHeight="1" x14ac:dyDescent="0.25">
      <c r="A12" s="79" t="s">
        <v>22</v>
      </c>
      <c r="B12" s="80" t="s">
        <v>27</v>
      </c>
      <c r="C12" s="10">
        <f>Önkormányzat!C12+VÜMESZ!C12+Hivatal!C12+'Művelődési ház'!C12+Bölcsőde!C12+Óvoda!C12</f>
        <v>0</v>
      </c>
      <c r="D12" s="10">
        <f t="shared" si="0"/>
        <v>0</v>
      </c>
      <c r="E12" s="10">
        <f t="shared" si="1"/>
        <v>0</v>
      </c>
      <c r="F12" s="10">
        <f t="shared" si="2"/>
        <v>0</v>
      </c>
      <c r="G12" s="10">
        <f>Önkormányzat!D12</f>
        <v>0</v>
      </c>
      <c r="H12" s="10">
        <f>Önkormányzat!E12</f>
        <v>0</v>
      </c>
      <c r="I12" s="10">
        <f>Önkormányzat!F12</f>
        <v>0</v>
      </c>
      <c r="J12" s="10">
        <f>VÜMESZ!D12</f>
        <v>0</v>
      </c>
      <c r="K12" s="10">
        <f>VÜMESZ!E12</f>
        <v>0</v>
      </c>
      <c r="L12" s="10">
        <f>VÜMESZ!F12</f>
        <v>0</v>
      </c>
      <c r="M12" s="10">
        <f>Hivatal!D12</f>
        <v>0</v>
      </c>
      <c r="N12" s="10">
        <f>Hivatal!E12</f>
        <v>0</v>
      </c>
      <c r="O12" s="10">
        <f>Hivatal!F12</f>
        <v>0</v>
      </c>
      <c r="P12" s="10">
        <f>'Művelődési ház'!D12</f>
        <v>0</v>
      </c>
      <c r="Q12" s="10">
        <f>'Művelődési ház'!E12</f>
        <v>0</v>
      </c>
      <c r="R12" s="10">
        <f>'Művelődési ház'!F12</f>
        <v>0</v>
      </c>
      <c r="S12" s="10">
        <f>Bölcsőde!D12</f>
        <v>0</v>
      </c>
      <c r="T12" s="10">
        <f>Bölcsőde!E12</f>
        <v>0</v>
      </c>
      <c r="U12" s="10">
        <f>Bölcsőde!F12</f>
        <v>0</v>
      </c>
      <c r="V12" s="10">
        <f>Óvoda!D12</f>
        <v>0</v>
      </c>
      <c r="W12" s="10">
        <f>Óvoda!E12</f>
        <v>0</v>
      </c>
      <c r="X12" s="87">
        <f>Óvoda!F12</f>
        <v>0</v>
      </c>
    </row>
    <row r="13" spans="1:24" ht="25.15" customHeight="1" x14ac:dyDescent="0.25">
      <c r="A13" s="79" t="s">
        <v>23</v>
      </c>
      <c r="B13" s="80" t="s">
        <v>28</v>
      </c>
      <c r="C13" s="10">
        <f>Önkormányzat!C13+VÜMESZ!C13+Hivatal!C13+'Művelődési ház'!C13+Bölcsőde!C13+Óvoda!C13</f>
        <v>0</v>
      </c>
      <c r="D13" s="10">
        <f t="shared" si="0"/>
        <v>0</v>
      </c>
      <c r="E13" s="10">
        <f t="shared" si="1"/>
        <v>0</v>
      </c>
      <c r="F13" s="10">
        <f t="shared" si="2"/>
        <v>0</v>
      </c>
      <c r="G13" s="10">
        <f>Önkormányzat!D13</f>
        <v>0</v>
      </c>
      <c r="H13" s="10">
        <f>Önkormányzat!E13</f>
        <v>0</v>
      </c>
      <c r="I13" s="10">
        <f>Önkormányzat!F13</f>
        <v>0</v>
      </c>
      <c r="J13" s="10">
        <f>VÜMESZ!D13</f>
        <v>0</v>
      </c>
      <c r="K13" s="10">
        <f>VÜMESZ!E13</f>
        <v>0</v>
      </c>
      <c r="L13" s="10">
        <f>VÜMESZ!F13</f>
        <v>0</v>
      </c>
      <c r="M13" s="10">
        <f>Hivatal!D13</f>
        <v>0</v>
      </c>
      <c r="N13" s="10">
        <f>Hivatal!E13</f>
        <v>0</v>
      </c>
      <c r="O13" s="10">
        <f>Hivatal!F13</f>
        <v>0</v>
      </c>
      <c r="P13" s="10">
        <f>'Művelődési ház'!D13</f>
        <v>0</v>
      </c>
      <c r="Q13" s="10">
        <f>'Művelődési ház'!E13</f>
        <v>0</v>
      </c>
      <c r="R13" s="10">
        <f>'Művelődési ház'!F13</f>
        <v>0</v>
      </c>
      <c r="S13" s="10">
        <f>Bölcsőde!D13</f>
        <v>0</v>
      </c>
      <c r="T13" s="10">
        <f>Bölcsőde!E13</f>
        <v>0</v>
      </c>
      <c r="U13" s="10">
        <f>Bölcsőde!F13</f>
        <v>0</v>
      </c>
      <c r="V13" s="10">
        <f>Óvoda!D13</f>
        <v>0</v>
      </c>
      <c r="W13" s="10">
        <f>Óvoda!E13</f>
        <v>0</v>
      </c>
      <c r="X13" s="87">
        <f>Óvoda!F13</f>
        <v>0</v>
      </c>
    </row>
    <row r="14" spans="1:24" ht="25.15" customHeight="1" x14ac:dyDescent="0.25">
      <c r="A14" s="79" t="s">
        <v>24</v>
      </c>
      <c r="B14" s="80" t="s">
        <v>29</v>
      </c>
      <c r="C14" s="10">
        <f>Önkormányzat!C14+VÜMESZ!C14+Hivatal!C14+'Művelődési ház'!C14+Bölcsőde!C14+Óvoda!C14</f>
        <v>0</v>
      </c>
      <c r="D14" s="10">
        <f t="shared" si="0"/>
        <v>0</v>
      </c>
      <c r="E14" s="10">
        <f t="shared" si="1"/>
        <v>0</v>
      </c>
      <c r="F14" s="10">
        <f t="shared" si="2"/>
        <v>0</v>
      </c>
      <c r="G14" s="10">
        <f>Önkormányzat!D14</f>
        <v>0</v>
      </c>
      <c r="H14" s="10">
        <f>Önkormányzat!E14</f>
        <v>0</v>
      </c>
      <c r="I14" s="10">
        <f>Önkormányzat!F14</f>
        <v>0</v>
      </c>
      <c r="J14" s="10">
        <f>VÜMESZ!D14</f>
        <v>0</v>
      </c>
      <c r="K14" s="10">
        <f>VÜMESZ!E14</f>
        <v>0</v>
      </c>
      <c r="L14" s="10">
        <f>VÜMESZ!F14</f>
        <v>0</v>
      </c>
      <c r="M14" s="10">
        <f>Hivatal!D14</f>
        <v>0</v>
      </c>
      <c r="N14" s="10">
        <f>Hivatal!E14</f>
        <v>0</v>
      </c>
      <c r="O14" s="10">
        <f>Hivatal!F14</f>
        <v>0</v>
      </c>
      <c r="P14" s="10">
        <f>'Művelődési ház'!D14</f>
        <v>0</v>
      </c>
      <c r="Q14" s="10">
        <f>'Művelődési ház'!E14</f>
        <v>0</v>
      </c>
      <c r="R14" s="10">
        <f>'Művelődési ház'!F14</f>
        <v>0</v>
      </c>
      <c r="S14" s="10">
        <f>Bölcsőde!D14</f>
        <v>0</v>
      </c>
      <c r="T14" s="10">
        <f>Bölcsőde!E14</f>
        <v>0</v>
      </c>
      <c r="U14" s="10">
        <f>Bölcsőde!F14</f>
        <v>0</v>
      </c>
      <c r="V14" s="10">
        <f>Óvoda!D14</f>
        <v>0</v>
      </c>
      <c r="W14" s="10">
        <f>Óvoda!E14</f>
        <v>0</v>
      </c>
      <c r="X14" s="87">
        <f>Óvoda!F14</f>
        <v>0</v>
      </c>
    </row>
    <row r="15" spans="1:24" ht="25.15" customHeight="1" x14ac:dyDescent="0.25">
      <c r="A15" s="79" t="s">
        <v>25</v>
      </c>
      <c r="B15" s="80" t="s">
        <v>30</v>
      </c>
      <c r="C15" s="10">
        <f>Önkormányzat!C15+VÜMESZ!C15+Hivatal!C15+'Művelődési ház'!C15+Bölcsőde!C15+Óvoda!C15</f>
        <v>31461070</v>
      </c>
      <c r="D15" s="10">
        <f t="shared" si="0"/>
        <v>15087000</v>
      </c>
      <c r="E15" s="10">
        <f t="shared" si="1"/>
        <v>59633972</v>
      </c>
      <c r="F15" s="10">
        <f t="shared" si="2"/>
        <v>51191171</v>
      </c>
      <c r="G15" s="10">
        <f>Önkormányzat!D15</f>
        <v>15087000</v>
      </c>
      <c r="H15" s="10">
        <f>Önkormányzat!E15</f>
        <v>50921740</v>
      </c>
      <c r="I15" s="10">
        <f>Önkormányzat!F15</f>
        <v>42478939</v>
      </c>
      <c r="J15" s="10">
        <f>VÜMESZ!D15</f>
        <v>0</v>
      </c>
      <c r="K15" s="10">
        <f>VÜMESZ!E15</f>
        <v>0</v>
      </c>
      <c r="L15" s="10">
        <f>VÜMESZ!F15</f>
        <v>0</v>
      </c>
      <c r="M15" s="10">
        <f>Hivatal!D15</f>
        <v>0</v>
      </c>
      <c r="N15" s="10">
        <f>Hivatal!E15</f>
        <v>8712232</v>
      </c>
      <c r="O15" s="10">
        <f>Hivatal!F15</f>
        <v>8712232</v>
      </c>
      <c r="P15" s="10">
        <f>'Művelődési ház'!D15</f>
        <v>0</v>
      </c>
      <c r="Q15" s="10">
        <f>'Művelődési ház'!E15</f>
        <v>0</v>
      </c>
      <c r="R15" s="10">
        <f>'Művelődési ház'!F15</f>
        <v>0</v>
      </c>
      <c r="S15" s="10">
        <f>Bölcsőde!D15</f>
        <v>0</v>
      </c>
      <c r="T15" s="10">
        <f>Bölcsőde!E15</f>
        <v>0</v>
      </c>
      <c r="U15" s="10">
        <f>Bölcsőde!F15</f>
        <v>0</v>
      </c>
      <c r="V15" s="10">
        <f>Óvoda!D15</f>
        <v>0</v>
      </c>
      <c r="W15" s="10">
        <f>Óvoda!E15</f>
        <v>0</v>
      </c>
      <c r="X15" s="87">
        <f>Óvoda!F15</f>
        <v>0</v>
      </c>
    </row>
    <row r="16" spans="1:24" ht="25.15" customHeight="1" x14ac:dyDescent="0.25">
      <c r="A16" s="32" t="s">
        <v>26</v>
      </c>
      <c r="B16" s="25" t="s">
        <v>31</v>
      </c>
      <c r="C16" s="12">
        <f>Önkormányzat!C16+VÜMESZ!C16+Hivatal!C16+'Művelődési ház'!C16+Bölcsőde!C16+Óvoda!C16</f>
        <v>798770488</v>
      </c>
      <c r="D16" s="12">
        <f t="shared" si="0"/>
        <v>853037188</v>
      </c>
      <c r="E16" s="12">
        <f t="shared" si="1"/>
        <v>916269246</v>
      </c>
      <c r="F16" s="12">
        <f t="shared" si="2"/>
        <v>506872993</v>
      </c>
      <c r="G16" s="12">
        <f>Önkormányzat!D16</f>
        <v>853037188</v>
      </c>
      <c r="H16" s="12">
        <f>Önkormányzat!E16</f>
        <v>907557014</v>
      </c>
      <c r="I16" s="12">
        <f>Önkormányzat!F16</f>
        <v>498160761</v>
      </c>
      <c r="J16" s="12">
        <f>VÜMESZ!D16</f>
        <v>0</v>
      </c>
      <c r="K16" s="12">
        <f>VÜMESZ!E16</f>
        <v>0</v>
      </c>
      <c r="L16" s="12">
        <f>VÜMESZ!F16</f>
        <v>0</v>
      </c>
      <c r="M16" s="12">
        <f>Hivatal!D16</f>
        <v>0</v>
      </c>
      <c r="N16" s="12">
        <f>Hivatal!E16</f>
        <v>8712232</v>
      </c>
      <c r="O16" s="12">
        <f>Hivatal!F16</f>
        <v>8712232</v>
      </c>
      <c r="P16" s="12">
        <f>'Művelődési ház'!D16</f>
        <v>0</v>
      </c>
      <c r="Q16" s="12">
        <f>'Művelődési ház'!E16</f>
        <v>0</v>
      </c>
      <c r="R16" s="12">
        <f>'Művelődési ház'!F16</f>
        <v>0</v>
      </c>
      <c r="S16" s="12">
        <f>Bölcsőde!D16</f>
        <v>0</v>
      </c>
      <c r="T16" s="12">
        <f>Bölcsőde!E16</f>
        <v>0</v>
      </c>
      <c r="U16" s="12">
        <f>Bölcsőde!F16</f>
        <v>0</v>
      </c>
      <c r="V16" s="12">
        <f>Óvoda!D16</f>
        <v>0</v>
      </c>
      <c r="W16" s="12">
        <f>Óvoda!E16</f>
        <v>0</v>
      </c>
      <c r="X16" s="88">
        <f>Óvoda!F16</f>
        <v>0</v>
      </c>
    </row>
    <row r="17" spans="1:24" ht="25.15" customHeight="1" x14ac:dyDescent="0.25">
      <c r="A17" s="79" t="s">
        <v>32</v>
      </c>
      <c r="B17" s="80" t="s">
        <v>38</v>
      </c>
      <c r="C17" s="10">
        <f>Önkormányzat!C17+VÜMESZ!C17+Hivatal!C17+'Művelődési ház'!C17+Bölcsőde!C17+Óvoda!C17</f>
        <v>0</v>
      </c>
      <c r="D17" s="10">
        <f t="shared" si="0"/>
        <v>0</v>
      </c>
      <c r="E17" s="10">
        <f t="shared" si="1"/>
        <v>0</v>
      </c>
      <c r="F17" s="10">
        <f t="shared" si="2"/>
        <v>0</v>
      </c>
      <c r="G17" s="10">
        <f>Önkormányzat!D17</f>
        <v>0</v>
      </c>
      <c r="H17" s="10">
        <f>Önkormányzat!E17</f>
        <v>0</v>
      </c>
      <c r="I17" s="10">
        <f>Önkormányzat!F17</f>
        <v>0</v>
      </c>
      <c r="J17" s="10">
        <f>VÜMESZ!D17</f>
        <v>0</v>
      </c>
      <c r="K17" s="10">
        <f>VÜMESZ!E17</f>
        <v>0</v>
      </c>
      <c r="L17" s="10">
        <f>VÜMESZ!F17</f>
        <v>0</v>
      </c>
      <c r="M17" s="10">
        <f>Hivatal!D17</f>
        <v>0</v>
      </c>
      <c r="N17" s="10">
        <f>Hivatal!E17</f>
        <v>0</v>
      </c>
      <c r="O17" s="10">
        <f>Hivatal!F17</f>
        <v>0</v>
      </c>
      <c r="P17" s="10">
        <f>'Művelődési ház'!D17</f>
        <v>0</v>
      </c>
      <c r="Q17" s="10">
        <f>'Művelődési ház'!E17</f>
        <v>0</v>
      </c>
      <c r="R17" s="10">
        <f>'Művelődési ház'!F17</f>
        <v>0</v>
      </c>
      <c r="S17" s="10">
        <f>Bölcsőde!D17</f>
        <v>0</v>
      </c>
      <c r="T17" s="10">
        <f>Bölcsőde!E17</f>
        <v>0</v>
      </c>
      <c r="U17" s="10">
        <f>Bölcsőde!F17</f>
        <v>0</v>
      </c>
      <c r="V17" s="10">
        <f>Óvoda!D17</f>
        <v>0</v>
      </c>
      <c r="W17" s="10">
        <f>Óvoda!E17</f>
        <v>0</v>
      </c>
      <c r="X17" s="87">
        <f>Óvoda!F17</f>
        <v>0</v>
      </c>
    </row>
    <row r="18" spans="1:24" ht="25.15" customHeight="1" x14ac:dyDescent="0.25">
      <c r="A18" s="79" t="s">
        <v>33</v>
      </c>
      <c r="B18" s="80" t="s">
        <v>39</v>
      </c>
      <c r="C18" s="10">
        <f>Önkormányzat!C18+VÜMESZ!C18+Hivatal!C18+'Művelődési ház'!C18+Bölcsőde!C18+Óvoda!C18</f>
        <v>0</v>
      </c>
      <c r="D18" s="10">
        <f t="shared" si="0"/>
        <v>0</v>
      </c>
      <c r="E18" s="10">
        <f t="shared" si="1"/>
        <v>0</v>
      </c>
      <c r="F18" s="10">
        <f t="shared" si="2"/>
        <v>0</v>
      </c>
      <c r="G18" s="10">
        <f>Önkormányzat!D18</f>
        <v>0</v>
      </c>
      <c r="H18" s="10">
        <f>Önkormányzat!E18</f>
        <v>0</v>
      </c>
      <c r="I18" s="10">
        <f>Önkormányzat!F18</f>
        <v>0</v>
      </c>
      <c r="J18" s="10">
        <f>VÜMESZ!D18</f>
        <v>0</v>
      </c>
      <c r="K18" s="10">
        <f>VÜMESZ!E18</f>
        <v>0</v>
      </c>
      <c r="L18" s="10">
        <f>VÜMESZ!F18</f>
        <v>0</v>
      </c>
      <c r="M18" s="10">
        <f>Hivatal!D18</f>
        <v>0</v>
      </c>
      <c r="N18" s="10">
        <f>Hivatal!E18</f>
        <v>0</v>
      </c>
      <c r="O18" s="10">
        <f>Hivatal!F18</f>
        <v>0</v>
      </c>
      <c r="P18" s="10">
        <f>'Művelődési ház'!D18</f>
        <v>0</v>
      </c>
      <c r="Q18" s="10">
        <f>'Művelődési ház'!E18</f>
        <v>0</v>
      </c>
      <c r="R18" s="10">
        <f>'Művelődési ház'!F18</f>
        <v>0</v>
      </c>
      <c r="S18" s="10">
        <f>Bölcsőde!D18</f>
        <v>0</v>
      </c>
      <c r="T18" s="10">
        <f>Bölcsőde!E18</f>
        <v>0</v>
      </c>
      <c r="U18" s="10">
        <f>Bölcsőde!F18</f>
        <v>0</v>
      </c>
      <c r="V18" s="10">
        <f>Óvoda!D18</f>
        <v>0</v>
      </c>
      <c r="W18" s="10">
        <f>Óvoda!E18</f>
        <v>0</v>
      </c>
      <c r="X18" s="87">
        <f>Óvoda!F18</f>
        <v>0</v>
      </c>
    </row>
    <row r="19" spans="1:24" ht="25.15" customHeight="1" x14ac:dyDescent="0.25">
      <c r="A19" s="79" t="s">
        <v>34</v>
      </c>
      <c r="B19" s="80" t="s">
        <v>40</v>
      </c>
      <c r="C19" s="10">
        <f>Önkormányzat!C19+VÜMESZ!C19+Hivatal!C19+'Művelődési ház'!C19+Bölcsőde!C19+Óvoda!C19</f>
        <v>0</v>
      </c>
      <c r="D19" s="10">
        <f t="shared" si="0"/>
        <v>0</v>
      </c>
      <c r="E19" s="10">
        <f t="shared" si="1"/>
        <v>0</v>
      </c>
      <c r="F19" s="10">
        <f t="shared" si="2"/>
        <v>0</v>
      </c>
      <c r="G19" s="10">
        <f>Önkormányzat!D19</f>
        <v>0</v>
      </c>
      <c r="H19" s="10">
        <f>Önkormányzat!E19</f>
        <v>0</v>
      </c>
      <c r="I19" s="10">
        <f>Önkormányzat!F19</f>
        <v>0</v>
      </c>
      <c r="J19" s="10">
        <f>VÜMESZ!D19</f>
        <v>0</v>
      </c>
      <c r="K19" s="10">
        <f>VÜMESZ!E19</f>
        <v>0</v>
      </c>
      <c r="L19" s="10">
        <f>VÜMESZ!F19</f>
        <v>0</v>
      </c>
      <c r="M19" s="10">
        <f>Hivatal!D19</f>
        <v>0</v>
      </c>
      <c r="N19" s="10">
        <f>Hivatal!E19</f>
        <v>0</v>
      </c>
      <c r="O19" s="10">
        <f>Hivatal!F19</f>
        <v>0</v>
      </c>
      <c r="P19" s="10">
        <f>'Művelődési ház'!D19</f>
        <v>0</v>
      </c>
      <c r="Q19" s="10">
        <f>'Művelődési ház'!E19</f>
        <v>0</v>
      </c>
      <c r="R19" s="10">
        <f>'Művelődési ház'!F19</f>
        <v>0</v>
      </c>
      <c r="S19" s="10">
        <f>Bölcsőde!D19</f>
        <v>0</v>
      </c>
      <c r="T19" s="10">
        <f>Bölcsőde!E19</f>
        <v>0</v>
      </c>
      <c r="U19" s="10">
        <f>Bölcsőde!F19</f>
        <v>0</v>
      </c>
      <c r="V19" s="10">
        <f>Óvoda!D19</f>
        <v>0</v>
      </c>
      <c r="W19" s="10">
        <f>Óvoda!E19</f>
        <v>0</v>
      </c>
      <c r="X19" s="87">
        <f>Óvoda!F19</f>
        <v>0</v>
      </c>
    </row>
    <row r="20" spans="1:24" ht="25.15" customHeight="1" x14ac:dyDescent="0.25">
      <c r="A20" s="79" t="s">
        <v>35</v>
      </c>
      <c r="B20" s="80" t="s">
        <v>41</v>
      </c>
      <c r="C20" s="10">
        <f>Önkormányzat!C20+VÜMESZ!C20+Hivatal!C20+'Művelődési ház'!C20+Bölcsőde!C20+Óvoda!C20</f>
        <v>0</v>
      </c>
      <c r="D20" s="10">
        <f t="shared" si="0"/>
        <v>0</v>
      </c>
      <c r="E20" s="10">
        <f t="shared" si="1"/>
        <v>0</v>
      </c>
      <c r="F20" s="10">
        <f t="shared" si="2"/>
        <v>0</v>
      </c>
      <c r="G20" s="10">
        <f>Önkormányzat!D20</f>
        <v>0</v>
      </c>
      <c r="H20" s="10">
        <f>Önkormányzat!E20</f>
        <v>0</v>
      </c>
      <c r="I20" s="10">
        <f>Önkormányzat!F20</f>
        <v>0</v>
      </c>
      <c r="J20" s="10">
        <f>VÜMESZ!D20</f>
        <v>0</v>
      </c>
      <c r="K20" s="10">
        <f>VÜMESZ!E20</f>
        <v>0</v>
      </c>
      <c r="L20" s="10">
        <f>VÜMESZ!F20</f>
        <v>0</v>
      </c>
      <c r="M20" s="10">
        <f>Hivatal!D20</f>
        <v>0</v>
      </c>
      <c r="N20" s="10">
        <f>Hivatal!E20</f>
        <v>0</v>
      </c>
      <c r="O20" s="10">
        <f>Hivatal!F20</f>
        <v>0</v>
      </c>
      <c r="P20" s="10">
        <f>'Művelődési ház'!D20</f>
        <v>0</v>
      </c>
      <c r="Q20" s="10">
        <f>'Művelődési ház'!E20</f>
        <v>0</v>
      </c>
      <c r="R20" s="10">
        <f>'Művelődési ház'!F20</f>
        <v>0</v>
      </c>
      <c r="S20" s="10">
        <f>Bölcsőde!D20</f>
        <v>0</v>
      </c>
      <c r="T20" s="10">
        <f>Bölcsőde!E20</f>
        <v>0</v>
      </c>
      <c r="U20" s="10">
        <f>Bölcsőde!F20</f>
        <v>0</v>
      </c>
      <c r="V20" s="10">
        <f>Óvoda!D20</f>
        <v>0</v>
      </c>
      <c r="W20" s="10">
        <f>Óvoda!E20</f>
        <v>0</v>
      </c>
      <c r="X20" s="87">
        <f>Óvoda!F20</f>
        <v>0</v>
      </c>
    </row>
    <row r="21" spans="1:24" ht="25.15" customHeight="1" x14ac:dyDescent="0.25">
      <c r="A21" s="79" t="s">
        <v>36</v>
      </c>
      <c r="B21" s="80" t="s">
        <v>42</v>
      </c>
      <c r="C21" s="10">
        <f>Önkormányzat!C21+VÜMESZ!C21+Hivatal!C21+'Művelődési ház'!C21+Bölcsőde!C21+Óvoda!C21</f>
        <v>0</v>
      </c>
      <c r="D21" s="10">
        <f t="shared" si="0"/>
        <v>60412919</v>
      </c>
      <c r="E21" s="10">
        <f t="shared" si="1"/>
        <v>60412919</v>
      </c>
      <c r="F21" s="10">
        <f t="shared" si="2"/>
        <v>60412919</v>
      </c>
      <c r="G21" s="10">
        <f>Önkormányzat!D21</f>
        <v>60412919</v>
      </c>
      <c r="H21" s="10">
        <f>Önkormányzat!E21</f>
        <v>60412919</v>
      </c>
      <c r="I21" s="10">
        <f>Önkormányzat!F21</f>
        <v>60412919</v>
      </c>
      <c r="J21" s="10">
        <f>VÜMESZ!D21</f>
        <v>0</v>
      </c>
      <c r="K21" s="10">
        <f>VÜMESZ!E21</f>
        <v>0</v>
      </c>
      <c r="L21" s="10">
        <f>VÜMESZ!F21</f>
        <v>0</v>
      </c>
      <c r="M21" s="10">
        <f>Hivatal!D21</f>
        <v>0</v>
      </c>
      <c r="N21" s="10">
        <f>Hivatal!E21</f>
        <v>0</v>
      </c>
      <c r="O21" s="10">
        <f>Hivatal!F21</f>
        <v>0</v>
      </c>
      <c r="P21" s="10">
        <f>'Művelődési ház'!D21</f>
        <v>0</v>
      </c>
      <c r="Q21" s="10">
        <f>'Művelődési ház'!E21</f>
        <v>0</v>
      </c>
      <c r="R21" s="10">
        <f>'Művelődési ház'!F21</f>
        <v>0</v>
      </c>
      <c r="S21" s="10">
        <f>Bölcsőde!D21</f>
        <v>0</v>
      </c>
      <c r="T21" s="10">
        <f>Bölcsőde!E21</f>
        <v>0</v>
      </c>
      <c r="U21" s="10">
        <f>Bölcsőde!F21</f>
        <v>0</v>
      </c>
      <c r="V21" s="10">
        <f>Óvoda!D21</f>
        <v>0</v>
      </c>
      <c r="W21" s="10">
        <f>Óvoda!E21</f>
        <v>0</v>
      </c>
      <c r="X21" s="87">
        <f>Óvoda!F21</f>
        <v>0</v>
      </c>
    </row>
    <row r="22" spans="1:24" ht="25.15" customHeight="1" x14ac:dyDescent="0.25">
      <c r="A22" s="79"/>
      <c r="B22" s="11" t="s">
        <v>191</v>
      </c>
      <c r="C22" s="10">
        <f>Önkormányzat!C22+VÜMESZ!C22+Hivatal!C22+'Művelődési ház'!C22+Bölcsőde!C22+Óvoda!C22</f>
        <v>0</v>
      </c>
      <c r="D22" s="10">
        <f t="shared" si="0"/>
        <v>0</v>
      </c>
      <c r="E22" s="10">
        <f t="shared" si="1"/>
        <v>0</v>
      </c>
      <c r="F22" s="10">
        <f t="shared" si="2"/>
        <v>0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>
        <f>Óvoda!D22</f>
        <v>0</v>
      </c>
      <c r="W22" s="10">
        <f>Óvoda!E22</f>
        <v>0</v>
      </c>
      <c r="X22" s="87">
        <f>Óvoda!F22</f>
        <v>0</v>
      </c>
    </row>
    <row r="23" spans="1:24" ht="25.15" customHeight="1" x14ac:dyDescent="0.25">
      <c r="A23" s="32" t="s">
        <v>37</v>
      </c>
      <c r="B23" s="25" t="s">
        <v>43</v>
      </c>
      <c r="C23" s="12">
        <f>Önkormányzat!C23+VÜMESZ!C23+Hivatal!C23+'Művelődési ház'!C23+Bölcsőde!C23+Óvoda!C23</f>
        <v>0</v>
      </c>
      <c r="D23" s="12">
        <f t="shared" si="0"/>
        <v>60412919</v>
      </c>
      <c r="E23" s="12">
        <f t="shared" si="1"/>
        <v>60412919</v>
      </c>
      <c r="F23" s="12">
        <f t="shared" si="2"/>
        <v>60412919</v>
      </c>
      <c r="G23" s="12">
        <f>Önkormányzat!D23</f>
        <v>60412919</v>
      </c>
      <c r="H23" s="12">
        <f>Önkormányzat!E23</f>
        <v>60412919</v>
      </c>
      <c r="I23" s="12">
        <f>Önkormányzat!F23</f>
        <v>60412919</v>
      </c>
      <c r="J23" s="12">
        <f>VÜMESZ!D23</f>
        <v>0</v>
      </c>
      <c r="K23" s="12">
        <f>VÜMESZ!E23</f>
        <v>0</v>
      </c>
      <c r="L23" s="12">
        <f>VÜMESZ!F23</f>
        <v>0</v>
      </c>
      <c r="M23" s="12">
        <f>Hivatal!D23</f>
        <v>0</v>
      </c>
      <c r="N23" s="12">
        <f>Hivatal!E23</f>
        <v>0</v>
      </c>
      <c r="O23" s="12">
        <f>Hivatal!F23</f>
        <v>0</v>
      </c>
      <c r="P23" s="12">
        <f>'Művelődési ház'!D23</f>
        <v>0</v>
      </c>
      <c r="Q23" s="12">
        <f>'Művelődési ház'!E23</f>
        <v>0</v>
      </c>
      <c r="R23" s="12">
        <f>'Művelődési ház'!F23</f>
        <v>0</v>
      </c>
      <c r="S23" s="12">
        <f>Bölcsőde!D23</f>
        <v>0</v>
      </c>
      <c r="T23" s="12">
        <f>Bölcsőde!E23</f>
        <v>0</v>
      </c>
      <c r="U23" s="12">
        <f>Bölcsőde!F23</f>
        <v>0</v>
      </c>
      <c r="V23" s="12">
        <f>Óvoda!D23</f>
        <v>0</v>
      </c>
      <c r="W23" s="12">
        <f>Óvoda!E23</f>
        <v>0</v>
      </c>
      <c r="X23" s="88">
        <f>Óvoda!F23</f>
        <v>0</v>
      </c>
    </row>
    <row r="24" spans="1:24" ht="25.15" customHeight="1" x14ac:dyDescent="0.25">
      <c r="A24" s="79" t="s">
        <v>44</v>
      </c>
      <c r="B24" s="80" t="s">
        <v>45</v>
      </c>
      <c r="C24" s="10">
        <f>Önkormányzat!C24+VÜMESZ!C24+Hivatal!C24+'Művelődési ház'!C24+Bölcsőde!C24+Óvoda!C24</f>
        <v>195172212</v>
      </c>
      <c r="D24" s="10">
        <f t="shared" si="0"/>
        <v>185500000</v>
      </c>
      <c r="E24" s="10">
        <f t="shared" si="1"/>
        <v>185500000</v>
      </c>
      <c r="F24" s="10">
        <f t="shared" si="2"/>
        <v>98963266</v>
      </c>
      <c r="G24" s="10">
        <f>Önkormányzat!D24</f>
        <v>185500000</v>
      </c>
      <c r="H24" s="10">
        <f>Önkormányzat!E24</f>
        <v>185500000</v>
      </c>
      <c r="I24" s="10">
        <f>Önkormányzat!F24</f>
        <v>98963266</v>
      </c>
      <c r="J24" s="10">
        <f>VÜMESZ!D24</f>
        <v>0</v>
      </c>
      <c r="K24" s="10">
        <f>VÜMESZ!E24</f>
        <v>0</v>
      </c>
      <c r="L24" s="10">
        <f>VÜMESZ!F24</f>
        <v>0</v>
      </c>
      <c r="M24" s="10">
        <f>Hivatal!D24</f>
        <v>0</v>
      </c>
      <c r="N24" s="10">
        <f>Hivatal!E24</f>
        <v>0</v>
      </c>
      <c r="O24" s="10">
        <f>Hivatal!F24</f>
        <v>0</v>
      </c>
      <c r="P24" s="10">
        <f>'Művelődési ház'!D24</f>
        <v>0</v>
      </c>
      <c r="Q24" s="10">
        <f>'Művelődési ház'!E24</f>
        <v>0</v>
      </c>
      <c r="R24" s="10">
        <f>'Művelődési ház'!F24</f>
        <v>0</v>
      </c>
      <c r="S24" s="10">
        <f>Bölcsőde!D24</f>
        <v>0</v>
      </c>
      <c r="T24" s="10">
        <f>Bölcsőde!E24</f>
        <v>0</v>
      </c>
      <c r="U24" s="10">
        <f>Bölcsőde!F24</f>
        <v>0</v>
      </c>
      <c r="V24" s="10">
        <f>Óvoda!D24</f>
        <v>0</v>
      </c>
      <c r="W24" s="10">
        <f>Óvoda!E24</f>
        <v>0</v>
      </c>
      <c r="X24" s="87">
        <f>Óvoda!F24</f>
        <v>0</v>
      </c>
    </row>
    <row r="25" spans="1:24" ht="25.15" customHeight="1" x14ac:dyDescent="0.25">
      <c r="A25" s="79" t="s">
        <v>46</v>
      </c>
      <c r="B25" s="11" t="s">
        <v>47</v>
      </c>
      <c r="C25" s="10">
        <f>Önkormányzat!C25+VÜMESZ!C25+Hivatal!C25+'Művelődési ház'!C25+Bölcsőde!C25+Óvoda!C25</f>
        <v>1298950786</v>
      </c>
      <c r="D25" s="10">
        <f t="shared" si="0"/>
        <v>1100000000</v>
      </c>
      <c r="E25" s="10">
        <f t="shared" si="1"/>
        <v>1100000000</v>
      </c>
      <c r="F25" s="10">
        <f t="shared" si="2"/>
        <v>715690780</v>
      </c>
      <c r="G25" s="10">
        <f t="shared" ref="G25:I25" si="3">G27</f>
        <v>1100000000</v>
      </c>
      <c r="H25" s="10">
        <f t="shared" si="3"/>
        <v>1100000000</v>
      </c>
      <c r="I25" s="10">
        <f t="shared" si="3"/>
        <v>715690780</v>
      </c>
      <c r="J25" s="10">
        <f>VÜMESZ!D25</f>
        <v>0</v>
      </c>
      <c r="K25" s="10">
        <f>VÜMESZ!E25</f>
        <v>0</v>
      </c>
      <c r="L25" s="10">
        <f>VÜMESZ!F25</f>
        <v>0</v>
      </c>
      <c r="M25" s="10">
        <f>Hivatal!D25</f>
        <v>0</v>
      </c>
      <c r="N25" s="10">
        <f>Hivatal!E25</f>
        <v>0</v>
      </c>
      <c r="O25" s="10">
        <f>Hivatal!F25</f>
        <v>0</v>
      </c>
      <c r="P25" s="10">
        <f>'Művelődési ház'!D25</f>
        <v>0</v>
      </c>
      <c r="Q25" s="10">
        <f>'Művelődési ház'!E25</f>
        <v>0</v>
      </c>
      <c r="R25" s="10">
        <f>'Művelődési ház'!F25</f>
        <v>0</v>
      </c>
      <c r="S25" s="10">
        <f>Bölcsőde!D25</f>
        <v>0</v>
      </c>
      <c r="T25" s="10">
        <f>Bölcsőde!E25</f>
        <v>0</v>
      </c>
      <c r="U25" s="10">
        <f>Bölcsőde!F25</f>
        <v>0</v>
      </c>
      <c r="V25" s="10">
        <f>Óvoda!D25</f>
        <v>0</v>
      </c>
      <c r="W25" s="10">
        <f>Óvoda!E25</f>
        <v>0</v>
      </c>
      <c r="X25" s="87">
        <f>Óvoda!F25</f>
        <v>0</v>
      </c>
    </row>
    <row r="26" spans="1:24" ht="25.15" customHeight="1" x14ac:dyDescent="0.25">
      <c r="A26" s="79" t="s">
        <v>48</v>
      </c>
      <c r="B26" s="11" t="s">
        <v>49</v>
      </c>
      <c r="C26" s="10">
        <f>Önkormányzat!C26+VÜMESZ!C26+Hivatal!C26+'Művelődési ház'!C26+Bölcsőde!C26+Óvoda!C26</f>
        <v>0</v>
      </c>
      <c r="D26" s="10">
        <f t="shared" si="0"/>
        <v>0</v>
      </c>
      <c r="E26" s="10">
        <f t="shared" si="1"/>
        <v>0</v>
      </c>
      <c r="F26" s="10">
        <f t="shared" si="2"/>
        <v>0</v>
      </c>
      <c r="G26" s="10">
        <f>Önkormányzat!D26</f>
        <v>0</v>
      </c>
      <c r="H26" s="10">
        <f>Önkormányzat!E26</f>
        <v>0</v>
      </c>
      <c r="I26" s="10">
        <f>Önkormányzat!F26</f>
        <v>0</v>
      </c>
      <c r="J26" s="10">
        <f>VÜMESZ!D26</f>
        <v>0</v>
      </c>
      <c r="K26" s="10">
        <f>VÜMESZ!E26</f>
        <v>0</v>
      </c>
      <c r="L26" s="10">
        <f>VÜMESZ!F26</f>
        <v>0</v>
      </c>
      <c r="M26" s="10">
        <f>Hivatal!D26</f>
        <v>0</v>
      </c>
      <c r="N26" s="10">
        <f>Hivatal!E26</f>
        <v>0</v>
      </c>
      <c r="O26" s="10">
        <f>Hivatal!F26</f>
        <v>0</v>
      </c>
      <c r="P26" s="10">
        <f>'Művelődési ház'!D26</f>
        <v>0</v>
      </c>
      <c r="Q26" s="10">
        <f>'Művelődési ház'!E26</f>
        <v>0</v>
      </c>
      <c r="R26" s="10">
        <f>'Művelődési ház'!F26</f>
        <v>0</v>
      </c>
      <c r="S26" s="10">
        <f>Bölcsőde!D26</f>
        <v>0</v>
      </c>
      <c r="T26" s="10">
        <f>Bölcsőde!E26</f>
        <v>0</v>
      </c>
      <c r="U26" s="10">
        <f>Bölcsőde!F26</f>
        <v>0</v>
      </c>
      <c r="V26" s="10">
        <f>Óvoda!D26</f>
        <v>0</v>
      </c>
      <c r="W26" s="10">
        <f>Óvoda!E26</f>
        <v>0</v>
      </c>
      <c r="X26" s="87">
        <f>Óvoda!F26</f>
        <v>0</v>
      </c>
    </row>
    <row r="27" spans="1:24" ht="25.15" customHeight="1" x14ac:dyDescent="0.25">
      <c r="A27" s="79" t="s">
        <v>50</v>
      </c>
      <c r="B27" s="80" t="s">
        <v>51</v>
      </c>
      <c r="C27" s="10">
        <f>Önkormányzat!C27+VÜMESZ!C27+Hivatal!C27+'Művelődési ház'!C27+Bölcsőde!C27+Óvoda!C27</f>
        <v>1298950786</v>
      </c>
      <c r="D27" s="10">
        <f t="shared" si="0"/>
        <v>1100000000</v>
      </c>
      <c r="E27" s="10">
        <f t="shared" si="1"/>
        <v>1100000000</v>
      </c>
      <c r="F27" s="10">
        <f t="shared" si="2"/>
        <v>715690780</v>
      </c>
      <c r="G27" s="10">
        <f>Önkormányzat!D27</f>
        <v>1100000000</v>
      </c>
      <c r="H27" s="10">
        <f>Önkormányzat!E27</f>
        <v>1100000000</v>
      </c>
      <c r="I27" s="10">
        <f>Önkormányzat!F27</f>
        <v>715690780</v>
      </c>
      <c r="J27" s="10">
        <f>VÜMESZ!D27</f>
        <v>0</v>
      </c>
      <c r="K27" s="10">
        <f>VÜMESZ!E27</f>
        <v>0</v>
      </c>
      <c r="L27" s="10">
        <f>VÜMESZ!F27</f>
        <v>0</v>
      </c>
      <c r="M27" s="10">
        <f>Hivatal!D27</f>
        <v>0</v>
      </c>
      <c r="N27" s="10">
        <f>Hivatal!E27</f>
        <v>0</v>
      </c>
      <c r="O27" s="10">
        <f>Hivatal!F27</f>
        <v>0</v>
      </c>
      <c r="P27" s="10">
        <f>'Művelődési ház'!D27</f>
        <v>0</v>
      </c>
      <c r="Q27" s="10">
        <f>'Művelődési ház'!E27</f>
        <v>0</v>
      </c>
      <c r="R27" s="10">
        <f>'Művelődési ház'!F27</f>
        <v>0</v>
      </c>
      <c r="S27" s="10">
        <f>Bölcsőde!D27</f>
        <v>0</v>
      </c>
      <c r="T27" s="10">
        <f>Bölcsőde!E27</f>
        <v>0</v>
      </c>
      <c r="U27" s="10">
        <f>Bölcsőde!F27</f>
        <v>0</v>
      </c>
      <c r="V27" s="10">
        <f>Óvoda!D27</f>
        <v>0</v>
      </c>
      <c r="W27" s="10">
        <f>Óvoda!E27</f>
        <v>0</v>
      </c>
      <c r="X27" s="87">
        <f>Óvoda!F27</f>
        <v>0</v>
      </c>
    </row>
    <row r="28" spans="1:24" ht="25.15" customHeight="1" x14ac:dyDescent="0.25">
      <c r="A28" s="79" t="s">
        <v>52</v>
      </c>
      <c r="B28" s="80" t="s">
        <v>53</v>
      </c>
      <c r="C28" s="10">
        <f>Önkormányzat!C28+VÜMESZ!C28+Hivatal!C28+'Művelődési ház'!C28+Bölcsőde!C28+Óvoda!C28</f>
        <v>2195117</v>
      </c>
      <c r="D28" s="10">
        <f t="shared" si="0"/>
        <v>1000000</v>
      </c>
      <c r="E28" s="10">
        <f t="shared" si="1"/>
        <v>1000000</v>
      </c>
      <c r="F28" s="10">
        <f t="shared" si="2"/>
        <v>922893</v>
      </c>
      <c r="G28" s="10">
        <f>Önkormányzat!D28</f>
        <v>1000000</v>
      </c>
      <c r="H28" s="10">
        <f>Önkormányzat!E28</f>
        <v>1000000</v>
      </c>
      <c r="I28" s="10">
        <f>Önkormányzat!F28</f>
        <v>922893</v>
      </c>
      <c r="J28" s="10">
        <f>VÜMESZ!D28</f>
        <v>0</v>
      </c>
      <c r="K28" s="10">
        <f>VÜMESZ!E28</f>
        <v>0</v>
      </c>
      <c r="L28" s="10">
        <f>VÜMESZ!F28</f>
        <v>0</v>
      </c>
      <c r="M28" s="10">
        <f>Hivatal!D28</f>
        <v>0</v>
      </c>
      <c r="N28" s="10">
        <f>Hivatal!E28</f>
        <v>0</v>
      </c>
      <c r="O28" s="10">
        <f>Hivatal!F28</f>
        <v>0</v>
      </c>
      <c r="P28" s="10">
        <f>'Művelődési ház'!D28</f>
        <v>0</v>
      </c>
      <c r="Q28" s="10">
        <f>'Művelődési ház'!E28</f>
        <v>0</v>
      </c>
      <c r="R28" s="10">
        <f>'Művelődési ház'!F28</f>
        <v>0</v>
      </c>
      <c r="S28" s="10">
        <f>Bölcsőde!D28</f>
        <v>0</v>
      </c>
      <c r="T28" s="10">
        <f>Bölcsőde!E28</f>
        <v>0</v>
      </c>
      <c r="U28" s="10">
        <f>Bölcsőde!F28</f>
        <v>0</v>
      </c>
      <c r="V28" s="10">
        <f>Óvoda!D28</f>
        <v>0</v>
      </c>
      <c r="W28" s="10">
        <f>Óvoda!E28</f>
        <v>0</v>
      </c>
      <c r="X28" s="87">
        <f>Óvoda!F28</f>
        <v>0</v>
      </c>
    </row>
    <row r="29" spans="1:24" ht="25.15" customHeight="1" x14ac:dyDescent="0.25">
      <c r="A29" s="32" t="s">
        <v>54</v>
      </c>
      <c r="B29" s="25" t="s">
        <v>55</v>
      </c>
      <c r="C29" s="12">
        <f>Önkormányzat!C29+VÜMESZ!C29+Hivatal!C29+'Művelődési ház'!C29+Bölcsőde!C29+Óvoda!C29</f>
        <v>1496318115</v>
      </c>
      <c r="D29" s="12">
        <f t="shared" si="0"/>
        <v>1286500000</v>
      </c>
      <c r="E29" s="12">
        <f t="shared" si="1"/>
        <v>1286500000</v>
      </c>
      <c r="F29" s="12">
        <f t="shared" si="2"/>
        <v>815576939</v>
      </c>
      <c r="G29" s="12">
        <f>Önkormányzat!D29</f>
        <v>1286500000</v>
      </c>
      <c r="H29" s="12">
        <f>Önkormányzat!E29</f>
        <v>1286500000</v>
      </c>
      <c r="I29" s="12">
        <f>Önkormányzat!F29</f>
        <v>815576939</v>
      </c>
      <c r="J29" s="12">
        <f>VÜMESZ!D29</f>
        <v>0</v>
      </c>
      <c r="K29" s="12">
        <f>VÜMESZ!E29</f>
        <v>0</v>
      </c>
      <c r="L29" s="12">
        <f>VÜMESZ!F29</f>
        <v>0</v>
      </c>
      <c r="M29" s="12">
        <f>Hivatal!D29</f>
        <v>0</v>
      </c>
      <c r="N29" s="12">
        <f>Hivatal!E29</f>
        <v>0</v>
      </c>
      <c r="O29" s="12">
        <f>Hivatal!F29</f>
        <v>0</v>
      </c>
      <c r="P29" s="12">
        <f>'Művelődési ház'!D29</f>
        <v>0</v>
      </c>
      <c r="Q29" s="12">
        <f>'Művelődési ház'!E29</f>
        <v>0</v>
      </c>
      <c r="R29" s="12">
        <f>'Művelődési ház'!F29</f>
        <v>0</v>
      </c>
      <c r="S29" s="12">
        <f>Bölcsőde!D29</f>
        <v>0</v>
      </c>
      <c r="T29" s="12">
        <f>Bölcsőde!E29</f>
        <v>0</v>
      </c>
      <c r="U29" s="12">
        <f>Bölcsőde!F29</f>
        <v>0</v>
      </c>
      <c r="V29" s="12">
        <f>Óvoda!D29</f>
        <v>0</v>
      </c>
      <c r="W29" s="12">
        <f>Óvoda!E29</f>
        <v>0</v>
      </c>
      <c r="X29" s="88">
        <f>Óvoda!F29</f>
        <v>0</v>
      </c>
    </row>
    <row r="30" spans="1:24" ht="25.15" customHeight="1" x14ac:dyDescent="0.25">
      <c r="A30" s="79" t="s">
        <v>211</v>
      </c>
      <c r="B30" s="80" t="s">
        <v>212</v>
      </c>
      <c r="C30" s="10">
        <f>Önkormányzat!C30+VÜMESZ!C30+Hivatal!C30+'Művelődési ház'!C30+Bölcsőde!C30+Óvoda!C30</f>
        <v>13366510</v>
      </c>
      <c r="D30" s="10">
        <f t="shared" si="0"/>
        <v>0</v>
      </c>
      <c r="E30" s="10">
        <f t="shared" si="1"/>
        <v>45600</v>
      </c>
      <c r="F30" s="10">
        <f t="shared" si="2"/>
        <v>47500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>
        <f>'Művelődési ház'!E30</f>
        <v>45600</v>
      </c>
      <c r="R30" s="10">
        <f>'Művelődési ház'!F30</f>
        <v>47500</v>
      </c>
      <c r="S30" s="10"/>
      <c r="T30" s="10"/>
      <c r="U30" s="10"/>
      <c r="V30" s="10">
        <f>Óvoda!D31</f>
        <v>0</v>
      </c>
      <c r="W30" s="10">
        <f>Óvoda!E31</f>
        <v>0</v>
      </c>
      <c r="X30" s="87">
        <f>Óvoda!F31</f>
        <v>0</v>
      </c>
    </row>
    <row r="31" spans="1:24" ht="25.15" customHeight="1" x14ac:dyDescent="0.25">
      <c r="A31" s="79" t="s">
        <v>56</v>
      </c>
      <c r="B31" s="80" t="s">
        <v>68</v>
      </c>
      <c r="C31" s="10">
        <f>Önkormányzat!C31+VÜMESZ!C31+Hivatal!C31+'Művelődési ház'!C31+Bölcsőde!C31+Óvoda!C31</f>
        <v>33640562</v>
      </c>
      <c r="D31" s="10">
        <f t="shared" si="0"/>
        <v>27800000</v>
      </c>
      <c r="E31" s="10">
        <f t="shared" si="1"/>
        <v>25492675</v>
      </c>
      <c r="F31" s="10">
        <f t="shared" si="2"/>
        <v>18723214</v>
      </c>
      <c r="G31" s="10">
        <f>Önkormányzat!D31</f>
        <v>16500000</v>
      </c>
      <c r="H31" s="10">
        <f>Önkormányzat!E31</f>
        <v>14192675</v>
      </c>
      <c r="I31" s="10">
        <f>Önkormányzat!F31</f>
        <v>13894999</v>
      </c>
      <c r="J31" s="10">
        <f>VÜMESZ!D31</f>
        <v>1800000</v>
      </c>
      <c r="K31" s="10">
        <f>VÜMESZ!E31</f>
        <v>1800000</v>
      </c>
      <c r="L31" s="10">
        <f>VÜMESZ!F31</f>
        <v>900000</v>
      </c>
      <c r="M31" s="10">
        <f>Hivatal!D31</f>
        <v>2000000</v>
      </c>
      <c r="N31" s="10">
        <f>Hivatal!E31</f>
        <v>2000000</v>
      </c>
      <c r="O31" s="10">
        <f>Hivatal!F31</f>
        <v>727010</v>
      </c>
      <c r="P31" s="10">
        <f>'Művelődési ház'!D31</f>
        <v>7500000</v>
      </c>
      <c r="Q31" s="10">
        <f>'Művelődési ház'!E31</f>
        <v>7500000</v>
      </c>
      <c r="R31" s="10">
        <f>'Művelődési ház'!F31</f>
        <v>3201205</v>
      </c>
      <c r="S31" s="10">
        <f>Bölcsőde!D31</f>
        <v>0</v>
      </c>
      <c r="T31" s="10">
        <f>Bölcsőde!E31</f>
        <v>0</v>
      </c>
      <c r="U31" s="10">
        <f>Bölcsőde!F31</f>
        <v>0</v>
      </c>
      <c r="V31" s="10">
        <f>Óvoda!D32</f>
        <v>0</v>
      </c>
      <c r="W31" s="10">
        <f>Óvoda!E32</f>
        <v>0</v>
      </c>
      <c r="X31" s="87">
        <f>Óvoda!F32</f>
        <v>0</v>
      </c>
    </row>
    <row r="32" spans="1:24" ht="25.15" customHeight="1" x14ac:dyDescent="0.25">
      <c r="A32" s="79" t="s">
        <v>57</v>
      </c>
      <c r="B32" s="80" t="s">
        <v>69</v>
      </c>
      <c r="C32" s="10">
        <f>Önkormányzat!C32+VÜMESZ!C32+Hivatal!C32+'Művelődési ház'!C32+Bölcsőde!C32+Óvoda!C32</f>
        <v>19398030</v>
      </c>
      <c r="D32" s="10">
        <f t="shared" si="0"/>
        <v>18800000</v>
      </c>
      <c r="E32" s="10">
        <f t="shared" si="1"/>
        <v>18800000</v>
      </c>
      <c r="F32" s="10">
        <f t="shared" si="2"/>
        <v>7681812</v>
      </c>
      <c r="G32" s="10">
        <f>Önkormányzat!D32</f>
        <v>13000000</v>
      </c>
      <c r="H32" s="10">
        <f>Önkormányzat!E32</f>
        <v>13000000</v>
      </c>
      <c r="I32" s="10">
        <f>Önkormányzat!F32</f>
        <v>5000706</v>
      </c>
      <c r="J32" s="10">
        <f>VÜMESZ!D32</f>
        <v>0</v>
      </c>
      <c r="K32" s="10">
        <f>VÜMESZ!E32</f>
        <v>0</v>
      </c>
      <c r="L32" s="10">
        <f>VÜMESZ!F32</f>
        <v>0</v>
      </c>
      <c r="M32" s="10">
        <f>Hivatal!D32</f>
        <v>4800000</v>
      </c>
      <c r="N32" s="10">
        <f>Hivatal!E32</f>
        <v>4800000</v>
      </c>
      <c r="O32" s="10">
        <f>Hivatal!F32</f>
        <v>2097163</v>
      </c>
      <c r="P32" s="10">
        <f>'Művelődési ház'!D32</f>
        <v>1000000</v>
      </c>
      <c r="Q32" s="10">
        <f>'Művelődési ház'!E32</f>
        <v>1000000</v>
      </c>
      <c r="R32" s="10">
        <f>'Művelődési ház'!F32</f>
        <v>583943</v>
      </c>
      <c r="S32" s="10">
        <f>Bölcsőde!D32</f>
        <v>0</v>
      </c>
      <c r="T32" s="10">
        <f>Bölcsőde!E32</f>
        <v>0</v>
      </c>
      <c r="U32" s="10">
        <f>Bölcsőde!F32</f>
        <v>0</v>
      </c>
      <c r="V32" s="10">
        <f>Óvoda!D33</f>
        <v>0</v>
      </c>
      <c r="W32" s="10">
        <f>Óvoda!E33</f>
        <v>0</v>
      </c>
      <c r="X32" s="87">
        <f>Óvoda!F33</f>
        <v>0</v>
      </c>
    </row>
    <row r="33" spans="1:24" ht="25.15" customHeight="1" x14ac:dyDescent="0.25">
      <c r="A33" s="79" t="s">
        <v>58</v>
      </c>
      <c r="B33" s="80" t="s">
        <v>70</v>
      </c>
      <c r="C33" s="10">
        <f>Önkormányzat!C33+VÜMESZ!C33+Hivatal!C33+'Művelődési ház'!C33+Bölcsőde!C33+Óvoda!C33</f>
        <v>5483148</v>
      </c>
      <c r="D33" s="10">
        <f t="shared" si="0"/>
        <v>13800000</v>
      </c>
      <c r="E33" s="10">
        <f t="shared" si="1"/>
        <v>13800000</v>
      </c>
      <c r="F33" s="10">
        <f t="shared" si="2"/>
        <v>8712261</v>
      </c>
      <c r="G33" s="10">
        <f>Önkormányzat!D33</f>
        <v>13800000</v>
      </c>
      <c r="H33" s="10">
        <f>Önkormányzat!E33</f>
        <v>13800000</v>
      </c>
      <c r="I33" s="10">
        <f>Önkormányzat!F33</f>
        <v>8712261</v>
      </c>
      <c r="J33" s="10">
        <f>VÜMESZ!D33</f>
        <v>0</v>
      </c>
      <c r="K33" s="10">
        <f>VÜMESZ!E33</f>
        <v>0</v>
      </c>
      <c r="L33" s="10">
        <f>VÜMESZ!F33</f>
        <v>0</v>
      </c>
      <c r="M33" s="10">
        <f>Hivatal!D33</f>
        <v>0</v>
      </c>
      <c r="N33" s="10">
        <f>Hivatal!E33</f>
        <v>0</v>
      </c>
      <c r="O33" s="10">
        <f>Hivatal!F33</f>
        <v>0</v>
      </c>
      <c r="P33" s="10">
        <f>'Művelődési ház'!D33</f>
        <v>0</v>
      </c>
      <c r="Q33" s="10">
        <f>'Művelődési ház'!E33</f>
        <v>0</v>
      </c>
      <c r="R33" s="10">
        <f>'Művelődési ház'!F33</f>
        <v>0</v>
      </c>
      <c r="S33" s="10">
        <f>Bölcsőde!D33</f>
        <v>0</v>
      </c>
      <c r="T33" s="10">
        <f>Bölcsőde!E33</f>
        <v>0</v>
      </c>
      <c r="U33" s="10">
        <f>Bölcsőde!F33</f>
        <v>0</v>
      </c>
      <c r="V33" s="10">
        <f>Óvoda!D34</f>
        <v>0</v>
      </c>
      <c r="W33" s="10">
        <f>Óvoda!E34</f>
        <v>0</v>
      </c>
      <c r="X33" s="87">
        <f>Óvoda!F34</f>
        <v>0</v>
      </c>
    </row>
    <row r="34" spans="1:24" ht="25.15" customHeight="1" x14ac:dyDescent="0.25">
      <c r="A34" s="79" t="s">
        <v>59</v>
      </c>
      <c r="B34" s="80" t="s">
        <v>71</v>
      </c>
      <c r="C34" s="10">
        <f>Önkormányzat!C34+VÜMESZ!C34+Hivatal!C34+'Művelődési ház'!C34+Bölcsőde!C34+Óvoda!C34</f>
        <v>39328989</v>
      </c>
      <c r="D34" s="10">
        <f t="shared" si="0"/>
        <v>39500000</v>
      </c>
      <c r="E34" s="10">
        <f t="shared" si="1"/>
        <v>39500000</v>
      </c>
      <c r="F34" s="10">
        <f t="shared" si="2"/>
        <v>15837315</v>
      </c>
      <c r="G34" s="10">
        <f>Önkormányzat!D34</f>
        <v>0</v>
      </c>
      <c r="H34" s="10">
        <f>Önkormányzat!E34</f>
        <v>0</v>
      </c>
      <c r="I34" s="10">
        <f>Önkormányzat!F34</f>
        <v>0</v>
      </c>
      <c r="J34" s="10">
        <f>VÜMESZ!D34</f>
        <v>39500000</v>
      </c>
      <c r="K34" s="10">
        <f>VÜMESZ!E34</f>
        <v>39500000</v>
      </c>
      <c r="L34" s="10">
        <f>VÜMESZ!F34</f>
        <v>15837315</v>
      </c>
      <c r="M34" s="10">
        <f>Hivatal!D34</f>
        <v>0</v>
      </c>
      <c r="N34" s="10">
        <f>Hivatal!E34</f>
        <v>0</v>
      </c>
      <c r="O34" s="10">
        <f>Hivatal!F34</f>
        <v>0</v>
      </c>
      <c r="P34" s="10">
        <f>'Művelődési ház'!D34</f>
        <v>0</v>
      </c>
      <c r="Q34" s="10">
        <f>'Művelődési ház'!E34</f>
        <v>0</v>
      </c>
      <c r="R34" s="10">
        <f>'Művelődési ház'!F34</f>
        <v>0</v>
      </c>
      <c r="S34" s="10">
        <f>Bölcsőde!D34</f>
        <v>0</v>
      </c>
      <c r="T34" s="10">
        <f>Bölcsőde!E34</f>
        <v>0</v>
      </c>
      <c r="U34" s="10">
        <f>Bölcsőde!F34</f>
        <v>0</v>
      </c>
      <c r="V34" s="10">
        <f>Óvoda!D35</f>
        <v>0</v>
      </c>
      <c r="W34" s="10">
        <f>Óvoda!E35</f>
        <v>0</v>
      </c>
      <c r="X34" s="87">
        <f>Óvoda!F35</f>
        <v>0</v>
      </c>
    </row>
    <row r="35" spans="1:24" ht="25.15" customHeight="1" x14ac:dyDescent="0.25">
      <c r="A35" s="79" t="s">
        <v>60</v>
      </c>
      <c r="B35" s="80" t="s">
        <v>72</v>
      </c>
      <c r="C35" s="10">
        <f>Önkormányzat!C35+VÜMESZ!C35+Hivatal!C35+'Művelődési ház'!C35+Bölcsőde!C35+Óvoda!C35</f>
        <v>32879773</v>
      </c>
      <c r="D35" s="10">
        <f t="shared" si="0"/>
        <v>15160000</v>
      </c>
      <c r="E35" s="10">
        <f t="shared" si="1"/>
        <v>17524880</v>
      </c>
      <c r="F35" s="10">
        <f t="shared" si="2"/>
        <v>10360288</v>
      </c>
      <c r="G35" s="10">
        <f>Önkormányzat!D35</f>
        <v>4500000</v>
      </c>
      <c r="H35" s="10">
        <f>Önkormányzat!E35</f>
        <v>6864880</v>
      </c>
      <c r="I35" s="10">
        <f>Önkormányzat!F35</f>
        <v>6083970</v>
      </c>
      <c r="J35" s="10">
        <f>VÜMESZ!D35</f>
        <v>10660000</v>
      </c>
      <c r="K35" s="10">
        <f>VÜMESZ!E35</f>
        <v>10660000</v>
      </c>
      <c r="L35" s="10">
        <f>VÜMESZ!F35</f>
        <v>4276318</v>
      </c>
      <c r="M35" s="10">
        <f>Hivatal!D35</f>
        <v>0</v>
      </c>
      <c r="N35" s="10">
        <f>Hivatal!E35</f>
        <v>0</v>
      </c>
      <c r="O35" s="10">
        <f>Hivatal!F35</f>
        <v>0</v>
      </c>
      <c r="P35" s="10">
        <f>'Művelődési ház'!D35</f>
        <v>0</v>
      </c>
      <c r="Q35" s="10">
        <f>'Művelődési ház'!E35</f>
        <v>0</v>
      </c>
      <c r="R35" s="10">
        <f>'Művelődési ház'!F35</f>
        <v>0</v>
      </c>
      <c r="S35" s="10">
        <f>Bölcsőde!D35</f>
        <v>0</v>
      </c>
      <c r="T35" s="10">
        <f>Bölcsőde!E35</f>
        <v>0</v>
      </c>
      <c r="U35" s="10">
        <f>Bölcsőde!F35</f>
        <v>0</v>
      </c>
      <c r="V35" s="10">
        <f>Óvoda!D36</f>
        <v>0</v>
      </c>
      <c r="W35" s="10">
        <f>Óvoda!E36</f>
        <v>0</v>
      </c>
      <c r="X35" s="87">
        <f>Óvoda!F36</f>
        <v>0</v>
      </c>
    </row>
    <row r="36" spans="1:24" ht="25.15" customHeight="1" x14ac:dyDescent="0.25">
      <c r="A36" s="79" t="s">
        <v>61</v>
      </c>
      <c r="B36" s="80" t="s">
        <v>73</v>
      </c>
      <c r="C36" s="10">
        <f>Önkormányzat!C36+VÜMESZ!C36+Hivatal!C36+'Művelődési ház'!C36+Bölcsőde!C36+Óvoda!C36</f>
        <v>7422000</v>
      </c>
      <c r="D36" s="10">
        <f t="shared" si="0"/>
        <v>10000000</v>
      </c>
      <c r="E36" s="10">
        <f t="shared" si="1"/>
        <v>10020535</v>
      </c>
      <c r="F36" s="10">
        <f t="shared" si="2"/>
        <v>9617345</v>
      </c>
      <c r="G36" s="10">
        <f>Önkormányzat!D36</f>
        <v>0</v>
      </c>
      <c r="H36" s="10">
        <f>Önkormányzat!E36</f>
        <v>0</v>
      </c>
      <c r="I36" s="10">
        <f>Önkormányzat!F36</f>
        <v>0</v>
      </c>
      <c r="J36" s="10">
        <f>VÜMESZ!D36</f>
        <v>10000000</v>
      </c>
      <c r="K36" s="10">
        <f>VÜMESZ!E36</f>
        <v>10000000</v>
      </c>
      <c r="L36" s="10">
        <f>VÜMESZ!F36</f>
        <v>9571000</v>
      </c>
      <c r="M36" s="10">
        <f>Hivatal!D36</f>
        <v>0</v>
      </c>
      <c r="N36" s="10">
        <f>Hivatal!E36</f>
        <v>0</v>
      </c>
      <c r="O36" s="10">
        <f>Hivatal!F36</f>
        <v>0</v>
      </c>
      <c r="P36" s="10">
        <f>'Művelődési ház'!D36</f>
        <v>0</v>
      </c>
      <c r="Q36" s="10">
        <f>'Művelődési ház'!E36</f>
        <v>0</v>
      </c>
      <c r="R36" s="10">
        <f>'Művelődési ház'!F36</f>
        <v>0</v>
      </c>
      <c r="S36" s="10">
        <f>Bölcsőde!D36</f>
        <v>0</v>
      </c>
      <c r="T36" s="10">
        <f>Bölcsőde!E36</f>
        <v>0</v>
      </c>
      <c r="U36" s="10">
        <f>Bölcsőde!F36</f>
        <v>0</v>
      </c>
      <c r="V36" s="10">
        <f>Óvoda!D37</f>
        <v>0</v>
      </c>
      <c r="W36" s="10">
        <f>Óvoda!E37</f>
        <v>20535</v>
      </c>
      <c r="X36" s="87">
        <f>Óvoda!F37</f>
        <v>46345</v>
      </c>
    </row>
    <row r="37" spans="1:24" ht="25.15" customHeight="1" x14ac:dyDescent="0.25">
      <c r="A37" s="79" t="s">
        <v>62</v>
      </c>
      <c r="B37" s="80" t="s">
        <v>67</v>
      </c>
      <c r="C37" s="10">
        <f>Önkormányzat!C37+VÜMESZ!C37+Hivatal!C37+'Művelődési ház'!C37+Bölcsőde!C37+Óvoda!C37</f>
        <v>27036860</v>
      </c>
      <c r="D37" s="10">
        <f t="shared" si="0"/>
        <v>20700000</v>
      </c>
      <c r="E37" s="10">
        <f t="shared" si="1"/>
        <v>20773208</v>
      </c>
      <c r="F37" s="10">
        <f t="shared" si="2"/>
        <v>11746349</v>
      </c>
      <c r="G37" s="10">
        <f>Önkormányzat!D37</f>
        <v>20700000</v>
      </c>
      <c r="H37" s="10">
        <f>Önkormányzat!E37</f>
        <v>20700000</v>
      </c>
      <c r="I37" s="10">
        <f>Önkormányzat!F37</f>
        <v>11551904</v>
      </c>
      <c r="J37" s="10">
        <f>VÜMESZ!D37</f>
        <v>0</v>
      </c>
      <c r="K37" s="10">
        <f>VÜMESZ!E37</f>
        <v>0</v>
      </c>
      <c r="L37" s="10">
        <f>VÜMESZ!F37</f>
        <v>62387</v>
      </c>
      <c r="M37" s="10">
        <f>Hivatal!D37</f>
        <v>0</v>
      </c>
      <c r="N37" s="10">
        <f>Hivatal!E37</f>
        <v>40756</v>
      </c>
      <c r="O37" s="10">
        <f>Hivatal!F37</f>
        <v>68459</v>
      </c>
      <c r="P37" s="10">
        <f>'Művelődési ház'!D37</f>
        <v>0</v>
      </c>
      <c r="Q37" s="10">
        <f>'Művelődési ház'!E37</f>
        <v>19483</v>
      </c>
      <c r="R37" s="10">
        <f>'Művelődési ház'!F37</f>
        <v>38050</v>
      </c>
      <c r="S37" s="10">
        <f>Bölcsőde!D37</f>
        <v>0</v>
      </c>
      <c r="T37" s="10">
        <f>Bölcsőde!E37</f>
        <v>12969</v>
      </c>
      <c r="U37" s="10">
        <f>Bölcsőde!F37</f>
        <v>25549</v>
      </c>
      <c r="V37" s="10">
        <f>Óvoda!D38</f>
        <v>0</v>
      </c>
      <c r="W37" s="10">
        <f>Óvoda!E38</f>
        <v>0</v>
      </c>
      <c r="X37" s="87">
        <f>Óvoda!F38</f>
        <v>0</v>
      </c>
    </row>
    <row r="38" spans="1:24" ht="25.15" customHeight="1" x14ac:dyDescent="0.25">
      <c r="A38" s="79" t="s">
        <v>63</v>
      </c>
      <c r="B38" s="80" t="s">
        <v>74</v>
      </c>
      <c r="C38" s="10">
        <f>Önkormányzat!C38+VÜMESZ!C38+Hivatal!C38+'Művelődési ház'!C38+Bölcsőde!C38+Óvoda!C38</f>
        <v>0</v>
      </c>
      <c r="D38" s="10">
        <f t="shared" si="0"/>
        <v>0</v>
      </c>
      <c r="E38" s="10">
        <f t="shared" si="1"/>
        <v>0</v>
      </c>
      <c r="F38" s="10">
        <f t="shared" si="2"/>
        <v>0</v>
      </c>
      <c r="G38" s="10">
        <f>Önkormányzat!D38</f>
        <v>0</v>
      </c>
      <c r="H38" s="10">
        <f>Önkormányzat!E38</f>
        <v>0</v>
      </c>
      <c r="I38" s="10">
        <f>Önkormányzat!F38</f>
        <v>0</v>
      </c>
      <c r="J38" s="10">
        <f>VÜMESZ!D38</f>
        <v>0</v>
      </c>
      <c r="K38" s="10">
        <f>VÜMESZ!E38</f>
        <v>0</v>
      </c>
      <c r="L38" s="10">
        <f>VÜMESZ!F38</f>
        <v>0</v>
      </c>
      <c r="M38" s="10">
        <f>Hivatal!D38</f>
        <v>0</v>
      </c>
      <c r="N38" s="10">
        <f>Hivatal!E38</f>
        <v>0</v>
      </c>
      <c r="O38" s="10">
        <f>Hivatal!F38</f>
        <v>0</v>
      </c>
      <c r="P38" s="10">
        <f>'Művelődési ház'!D38</f>
        <v>0</v>
      </c>
      <c r="Q38" s="10">
        <f>'Művelődési ház'!E38</f>
        <v>0</v>
      </c>
      <c r="R38" s="10">
        <f>'Művelődési ház'!F38</f>
        <v>0</v>
      </c>
      <c r="S38" s="10">
        <f>Bölcsőde!D38</f>
        <v>0</v>
      </c>
      <c r="T38" s="10">
        <f>Bölcsőde!E38</f>
        <v>0</v>
      </c>
      <c r="U38" s="10">
        <f>Bölcsőde!F38</f>
        <v>0</v>
      </c>
      <c r="V38" s="10">
        <f>Óvoda!D39</f>
        <v>0</v>
      </c>
      <c r="W38" s="10">
        <f>Óvoda!E39</f>
        <v>0</v>
      </c>
      <c r="X38" s="87">
        <f>Óvoda!F39</f>
        <v>0</v>
      </c>
    </row>
    <row r="39" spans="1:24" ht="25.15" customHeight="1" x14ac:dyDescent="0.25">
      <c r="A39" s="79" t="s">
        <v>64</v>
      </c>
      <c r="B39" s="80" t="s">
        <v>75</v>
      </c>
      <c r="C39" s="10">
        <f>Önkormányzat!C39+VÜMESZ!C39+Hivatal!C39+'Művelődési ház'!C39+Bölcsőde!C39+Óvoda!C39</f>
        <v>8255</v>
      </c>
      <c r="D39" s="10">
        <f t="shared" si="0"/>
        <v>0</v>
      </c>
      <c r="E39" s="10">
        <f t="shared" si="1"/>
        <v>0</v>
      </c>
      <c r="F39" s="10">
        <f t="shared" si="2"/>
        <v>0</v>
      </c>
      <c r="G39" s="10">
        <f>Önkormányzat!D39</f>
        <v>0</v>
      </c>
      <c r="H39" s="10">
        <f>Önkormányzat!E39</f>
        <v>0</v>
      </c>
      <c r="I39" s="10">
        <f>Önkormányzat!F39</f>
        <v>0</v>
      </c>
      <c r="J39" s="10">
        <f>VÜMESZ!D39</f>
        <v>0</v>
      </c>
      <c r="K39" s="10">
        <f>VÜMESZ!E39</f>
        <v>0</v>
      </c>
      <c r="L39" s="10">
        <f>VÜMESZ!F39</f>
        <v>0</v>
      </c>
      <c r="M39" s="10">
        <f>Hivatal!D39</f>
        <v>0</v>
      </c>
      <c r="N39" s="10">
        <f>Hivatal!E39</f>
        <v>0</v>
      </c>
      <c r="O39" s="10">
        <f>Hivatal!F39</f>
        <v>0</v>
      </c>
      <c r="P39" s="10">
        <f>'Művelődési ház'!D39</f>
        <v>0</v>
      </c>
      <c r="Q39" s="10">
        <f>'Művelődési ház'!E39</f>
        <v>0</v>
      </c>
      <c r="R39" s="10">
        <f>'Művelődési ház'!F39</f>
        <v>0</v>
      </c>
      <c r="S39" s="10">
        <f>Bölcsőde!D39</f>
        <v>0</v>
      </c>
      <c r="T39" s="10">
        <f>Bölcsőde!E39</f>
        <v>0</v>
      </c>
      <c r="U39" s="10">
        <f>Bölcsőde!F39</f>
        <v>0</v>
      </c>
      <c r="V39" s="10">
        <f>Óvoda!D40</f>
        <v>0</v>
      </c>
      <c r="W39" s="10">
        <f>Óvoda!E40</f>
        <v>0</v>
      </c>
      <c r="X39" s="87">
        <f>Óvoda!F40</f>
        <v>0</v>
      </c>
    </row>
    <row r="40" spans="1:24" ht="25.15" customHeight="1" x14ac:dyDescent="0.25">
      <c r="A40" s="79" t="s">
        <v>65</v>
      </c>
      <c r="B40" s="80" t="s">
        <v>76</v>
      </c>
      <c r="C40" s="10">
        <f>Önkormányzat!C40+VÜMESZ!C40+Hivatal!C40+'Művelődési ház'!C40+Bölcsőde!C40+Óvoda!C40</f>
        <v>15599074</v>
      </c>
      <c r="D40" s="10">
        <f t="shared" si="0"/>
        <v>0</v>
      </c>
      <c r="E40" s="10">
        <f t="shared" si="1"/>
        <v>1304604</v>
      </c>
      <c r="F40" s="10">
        <f t="shared" si="2"/>
        <v>1840675</v>
      </c>
      <c r="G40" s="10">
        <f>Önkormányzat!D40</f>
        <v>0</v>
      </c>
      <c r="H40" s="10">
        <f>Önkormányzat!E40</f>
        <v>1268363</v>
      </c>
      <c r="I40" s="10">
        <f>Önkormányzat!F40</f>
        <v>1278385</v>
      </c>
      <c r="J40" s="10">
        <f>VÜMESZ!D40</f>
        <v>0</v>
      </c>
      <c r="K40" s="10">
        <f>VÜMESZ!E40</f>
        <v>0</v>
      </c>
      <c r="L40" s="10">
        <f>VÜMESZ!F40</f>
        <v>227</v>
      </c>
      <c r="M40" s="10">
        <f>Hivatal!D40</f>
        <v>0</v>
      </c>
      <c r="N40" s="10">
        <f>Hivatal!E40</f>
        <v>0</v>
      </c>
      <c r="O40" s="10">
        <f>Hivatal!F40</f>
        <v>11</v>
      </c>
      <c r="P40" s="10">
        <f>'Művelődési ház'!D40</f>
        <v>0</v>
      </c>
      <c r="Q40" s="10">
        <f>'Művelődési ház'!E40</f>
        <v>15706</v>
      </c>
      <c r="R40" s="10">
        <f>'Művelődési ház'!F40</f>
        <v>515707</v>
      </c>
      <c r="S40" s="10">
        <f>Bölcsőde!D40</f>
        <v>0</v>
      </c>
      <c r="T40" s="10">
        <f>Bölcsőde!E40</f>
        <v>0</v>
      </c>
      <c r="U40" s="10">
        <f>Bölcsőde!F40</f>
        <v>0</v>
      </c>
      <c r="V40" s="10">
        <f>Óvoda!D41</f>
        <v>0</v>
      </c>
      <c r="W40" s="10">
        <f>Óvoda!E41</f>
        <v>20535</v>
      </c>
      <c r="X40" s="87">
        <f>Óvoda!F41</f>
        <v>46345</v>
      </c>
    </row>
    <row r="41" spans="1:24" ht="25.15" customHeight="1" x14ac:dyDescent="0.25">
      <c r="A41" s="32" t="s">
        <v>66</v>
      </c>
      <c r="B41" s="25" t="s">
        <v>77</v>
      </c>
      <c r="C41" s="12">
        <f>Önkormányzat!C41+VÜMESZ!C41+Hivatal!C41+'Művelődési ház'!C41+Bölcsőde!C41+Óvoda!C41</f>
        <v>194163201</v>
      </c>
      <c r="D41" s="12">
        <f t="shared" si="0"/>
        <v>145760000</v>
      </c>
      <c r="E41" s="12">
        <f t="shared" si="1"/>
        <v>147174832</v>
      </c>
      <c r="F41" s="12">
        <f t="shared" si="2"/>
        <v>87932049</v>
      </c>
      <c r="G41" s="12">
        <f>Önkormányzat!D41</f>
        <v>68500000</v>
      </c>
      <c r="H41" s="12">
        <f>Önkormányzat!E41</f>
        <v>69825918</v>
      </c>
      <c r="I41" s="12">
        <f>Önkormányzat!F41</f>
        <v>49980205</v>
      </c>
      <c r="J41" s="12">
        <f>VÜMESZ!D41</f>
        <v>61960000</v>
      </c>
      <c r="K41" s="12">
        <f>VÜMESZ!E41</f>
        <v>61960000</v>
      </c>
      <c r="L41" s="12">
        <f>VÜMESZ!F41</f>
        <v>30647247</v>
      </c>
      <c r="M41" s="12">
        <f>Hivatal!D41</f>
        <v>6800000</v>
      </c>
      <c r="N41" s="12">
        <f>Hivatal!E41</f>
        <v>6840756</v>
      </c>
      <c r="O41" s="12">
        <f>Hivatal!F41</f>
        <v>2892643</v>
      </c>
      <c r="P41" s="12">
        <f>'Művelődési ház'!D41</f>
        <v>8500000</v>
      </c>
      <c r="Q41" s="12">
        <f>'Művelődési ház'!E41</f>
        <v>8535189</v>
      </c>
      <c r="R41" s="12">
        <f>'Művelődési ház'!F41</f>
        <v>4386405</v>
      </c>
      <c r="S41" s="12">
        <f>Bölcsőde!D41</f>
        <v>0</v>
      </c>
      <c r="T41" s="12">
        <f>Bölcsőde!E41</f>
        <v>12969</v>
      </c>
      <c r="U41" s="12">
        <f>Bölcsőde!F41</f>
        <v>25549</v>
      </c>
      <c r="V41" s="12">
        <f>Óvoda!D42</f>
        <v>0</v>
      </c>
      <c r="W41" s="12">
        <f>Óvoda!E42</f>
        <v>0</v>
      </c>
      <c r="X41" s="88">
        <f>Óvoda!F42</f>
        <v>0</v>
      </c>
    </row>
    <row r="42" spans="1:24" ht="25.15" customHeight="1" x14ac:dyDescent="0.25">
      <c r="A42" s="79" t="s">
        <v>78</v>
      </c>
      <c r="B42" s="80" t="s">
        <v>85</v>
      </c>
      <c r="C42" s="10">
        <f>Önkormányzat!C42+VÜMESZ!C42+Hivatal!C42+'Művelődési ház'!C42+Bölcsőde!C42+Óvoda!C42</f>
        <v>0</v>
      </c>
      <c r="D42" s="10">
        <f t="shared" si="0"/>
        <v>0</v>
      </c>
      <c r="E42" s="10">
        <f t="shared" si="1"/>
        <v>0</v>
      </c>
      <c r="F42" s="10">
        <f t="shared" si="2"/>
        <v>0</v>
      </c>
      <c r="G42" s="10">
        <f>Önkormányzat!D42</f>
        <v>0</v>
      </c>
      <c r="H42" s="10">
        <f>Önkormányzat!E42</f>
        <v>0</v>
      </c>
      <c r="I42" s="10">
        <f>Önkormányzat!F42</f>
        <v>0</v>
      </c>
      <c r="J42" s="10">
        <f>VÜMESZ!D42</f>
        <v>0</v>
      </c>
      <c r="K42" s="10">
        <f>VÜMESZ!E42</f>
        <v>0</v>
      </c>
      <c r="L42" s="10">
        <f>VÜMESZ!F42</f>
        <v>0</v>
      </c>
      <c r="M42" s="10">
        <f>Hivatal!D42</f>
        <v>0</v>
      </c>
      <c r="N42" s="10">
        <f>Hivatal!E42</f>
        <v>0</v>
      </c>
      <c r="O42" s="10">
        <f>Hivatal!F42</f>
        <v>0</v>
      </c>
      <c r="P42" s="10">
        <f>'Művelődési ház'!D42</f>
        <v>0</v>
      </c>
      <c r="Q42" s="10">
        <f>'Művelődési ház'!E42</f>
        <v>0</v>
      </c>
      <c r="R42" s="10">
        <f>'Művelődési ház'!F42</f>
        <v>0</v>
      </c>
      <c r="S42" s="10">
        <f>Bölcsőde!D42</f>
        <v>0</v>
      </c>
      <c r="T42" s="10">
        <f>Bölcsőde!E42</f>
        <v>0</v>
      </c>
      <c r="U42" s="10">
        <f>Bölcsőde!F42</f>
        <v>0</v>
      </c>
      <c r="V42" s="10">
        <f>Óvoda!D43</f>
        <v>0</v>
      </c>
      <c r="W42" s="10">
        <f>Óvoda!E43</f>
        <v>0</v>
      </c>
      <c r="X42" s="87">
        <f>Óvoda!F43</f>
        <v>0</v>
      </c>
    </row>
    <row r="43" spans="1:24" ht="25.15" customHeight="1" x14ac:dyDescent="0.25">
      <c r="A43" s="79" t="s">
        <v>79</v>
      </c>
      <c r="B43" s="80" t="s">
        <v>86</v>
      </c>
      <c r="C43" s="10">
        <f>Önkormányzat!C43+VÜMESZ!C43+Hivatal!C43+'Művelődési ház'!C43+Bölcsőde!C43+Óvoda!C43</f>
        <v>46003607</v>
      </c>
      <c r="D43" s="10">
        <f t="shared" si="0"/>
        <v>40843360</v>
      </c>
      <c r="E43" s="10">
        <f t="shared" si="1"/>
        <v>49602180</v>
      </c>
      <c r="F43" s="10">
        <f t="shared" si="2"/>
        <v>9282670</v>
      </c>
      <c r="G43" s="10">
        <f>Önkormányzat!D43</f>
        <v>40843360</v>
      </c>
      <c r="H43" s="10">
        <f>Önkormányzat!E43</f>
        <v>49602180</v>
      </c>
      <c r="I43" s="10">
        <f>Önkormányzat!F43</f>
        <v>9282670</v>
      </c>
      <c r="J43" s="10">
        <f>VÜMESZ!D43</f>
        <v>0</v>
      </c>
      <c r="K43" s="10">
        <f>VÜMESZ!E43</f>
        <v>0</v>
      </c>
      <c r="L43" s="10">
        <f>VÜMESZ!F43</f>
        <v>0</v>
      </c>
      <c r="M43" s="10">
        <f>Hivatal!D43</f>
        <v>0</v>
      </c>
      <c r="N43" s="10">
        <f>Hivatal!E43</f>
        <v>0</v>
      </c>
      <c r="O43" s="10">
        <f>Hivatal!F43</f>
        <v>0</v>
      </c>
      <c r="P43" s="10">
        <f>'Művelődési ház'!D43</f>
        <v>0</v>
      </c>
      <c r="Q43" s="10">
        <f>'Művelődési ház'!E43</f>
        <v>0</v>
      </c>
      <c r="R43" s="10">
        <f>'Művelődési ház'!F43</f>
        <v>0</v>
      </c>
      <c r="S43" s="10">
        <f>Bölcsőde!D43</f>
        <v>0</v>
      </c>
      <c r="T43" s="10">
        <f>Bölcsőde!E43</f>
        <v>0</v>
      </c>
      <c r="U43" s="10">
        <f>Bölcsőde!F43</f>
        <v>0</v>
      </c>
      <c r="V43" s="10">
        <f>Óvoda!D44</f>
        <v>0</v>
      </c>
      <c r="W43" s="10">
        <f>Óvoda!E44</f>
        <v>0</v>
      </c>
      <c r="X43" s="87">
        <f>Óvoda!F44</f>
        <v>0</v>
      </c>
    </row>
    <row r="44" spans="1:24" ht="25.15" customHeight="1" x14ac:dyDescent="0.25">
      <c r="A44" s="79" t="s">
        <v>80</v>
      </c>
      <c r="B44" s="80" t="s">
        <v>87</v>
      </c>
      <c r="C44" s="10">
        <f>Önkormányzat!C44+VÜMESZ!C44+Hivatal!C44+'Művelődési ház'!C44+Bölcsőde!C44+Óvoda!C44</f>
        <v>0</v>
      </c>
      <c r="D44" s="10">
        <f t="shared" si="0"/>
        <v>0</v>
      </c>
      <c r="E44" s="10">
        <f t="shared" si="1"/>
        <v>0</v>
      </c>
      <c r="F44" s="10">
        <f t="shared" si="2"/>
        <v>0</v>
      </c>
      <c r="G44" s="10">
        <f>Önkormányzat!D44</f>
        <v>0</v>
      </c>
      <c r="H44" s="10">
        <f>Önkormányzat!E44</f>
        <v>0</v>
      </c>
      <c r="I44" s="10">
        <f>Önkormányzat!F44</f>
        <v>0</v>
      </c>
      <c r="J44" s="10">
        <f>VÜMESZ!D44</f>
        <v>0</v>
      </c>
      <c r="K44" s="10">
        <f>VÜMESZ!E44</f>
        <v>0</v>
      </c>
      <c r="L44" s="10">
        <f>VÜMESZ!F44</f>
        <v>0</v>
      </c>
      <c r="M44" s="10">
        <f>Hivatal!D44</f>
        <v>0</v>
      </c>
      <c r="N44" s="10">
        <f>Hivatal!E44</f>
        <v>0</v>
      </c>
      <c r="O44" s="10">
        <f>Hivatal!F44</f>
        <v>0</v>
      </c>
      <c r="P44" s="10">
        <f>'Művelődési ház'!D44</f>
        <v>0</v>
      </c>
      <c r="Q44" s="10">
        <f>'Művelődési ház'!E44</f>
        <v>0</v>
      </c>
      <c r="R44" s="10">
        <f>'Művelődési ház'!F44</f>
        <v>0</v>
      </c>
      <c r="S44" s="10">
        <f>Bölcsőde!D44</f>
        <v>0</v>
      </c>
      <c r="T44" s="10">
        <f>Bölcsőde!E44</f>
        <v>0</v>
      </c>
      <c r="U44" s="10">
        <f>Bölcsőde!F44</f>
        <v>0</v>
      </c>
      <c r="V44" s="10">
        <f>Óvoda!D45</f>
        <v>0</v>
      </c>
      <c r="W44" s="10">
        <f>Óvoda!E45</f>
        <v>0</v>
      </c>
      <c r="X44" s="87">
        <f>Óvoda!F45</f>
        <v>0</v>
      </c>
    </row>
    <row r="45" spans="1:24" ht="25.15" customHeight="1" x14ac:dyDescent="0.25">
      <c r="A45" s="79" t="s">
        <v>81</v>
      </c>
      <c r="B45" s="80" t="s">
        <v>88</v>
      </c>
      <c r="C45" s="10">
        <f>Önkormányzat!C45+VÜMESZ!C45+Hivatal!C45+'Művelődési ház'!C45+Bölcsőde!C45+Óvoda!C45</f>
        <v>0</v>
      </c>
      <c r="D45" s="10">
        <f t="shared" si="0"/>
        <v>0</v>
      </c>
      <c r="E45" s="10">
        <f t="shared" si="1"/>
        <v>0</v>
      </c>
      <c r="F45" s="10">
        <f t="shared" si="2"/>
        <v>0</v>
      </c>
      <c r="G45" s="10">
        <f>Önkormányzat!D45</f>
        <v>0</v>
      </c>
      <c r="H45" s="10">
        <f>Önkormányzat!E45</f>
        <v>0</v>
      </c>
      <c r="I45" s="10">
        <f>Önkormányzat!F45</f>
        <v>0</v>
      </c>
      <c r="J45" s="10">
        <f>VÜMESZ!D45</f>
        <v>0</v>
      </c>
      <c r="K45" s="10">
        <f>VÜMESZ!E45</f>
        <v>0</v>
      </c>
      <c r="L45" s="10">
        <f>VÜMESZ!F45</f>
        <v>0</v>
      </c>
      <c r="M45" s="10">
        <f>Hivatal!D45</f>
        <v>0</v>
      </c>
      <c r="N45" s="10">
        <f>Hivatal!E45</f>
        <v>0</v>
      </c>
      <c r="O45" s="10">
        <f>Hivatal!F45</f>
        <v>0</v>
      </c>
      <c r="P45" s="10">
        <f>'Művelődési ház'!D45</f>
        <v>0</v>
      </c>
      <c r="Q45" s="10">
        <f>'Művelődési ház'!E45</f>
        <v>0</v>
      </c>
      <c r="R45" s="10">
        <f>'Művelődési ház'!F45</f>
        <v>0</v>
      </c>
      <c r="S45" s="10">
        <f>Bölcsőde!D45</f>
        <v>0</v>
      </c>
      <c r="T45" s="10">
        <f>Bölcsőde!E45</f>
        <v>0</v>
      </c>
      <c r="U45" s="10">
        <f>Bölcsőde!F45</f>
        <v>0</v>
      </c>
      <c r="V45" s="10">
        <f>Óvoda!D46</f>
        <v>0</v>
      </c>
      <c r="W45" s="10">
        <f>Óvoda!E46</f>
        <v>0</v>
      </c>
      <c r="X45" s="87">
        <f>Óvoda!F46</f>
        <v>0</v>
      </c>
    </row>
    <row r="46" spans="1:24" ht="25.15" customHeight="1" x14ac:dyDescent="0.25">
      <c r="A46" s="79" t="s">
        <v>82</v>
      </c>
      <c r="B46" s="80" t="s">
        <v>89</v>
      </c>
      <c r="C46" s="10">
        <f>Önkormányzat!C46+VÜMESZ!C46+Hivatal!C46+'Művelődési ház'!C46+Bölcsőde!C46+Óvoda!C46</f>
        <v>0</v>
      </c>
      <c r="D46" s="10">
        <f t="shared" si="0"/>
        <v>0</v>
      </c>
      <c r="E46" s="10">
        <f t="shared" si="1"/>
        <v>0</v>
      </c>
      <c r="F46" s="10">
        <f t="shared" si="2"/>
        <v>0</v>
      </c>
      <c r="G46" s="10">
        <f>Önkormányzat!D46</f>
        <v>0</v>
      </c>
      <c r="H46" s="10">
        <f>Önkormányzat!E46</f>
        <v>0</v>
      </c>
      <c r="I46" s="10">
        <f>Önkormányzat!F46</f>
        <v>0</v>
      </c>
      <c r="J46" s="10">
        <f>VÜMESZ!D46</f>
        <v>0</v>
      </c>
      <c r="K46" s="10">
        <f>VÜMESZ!E46</f>
        <v>0</v>
      </c>
      <c r="L46" s="10">
        <f>VÜMESZ!F46</f>
        <v>0</v>
      </c>
      <c r="M46" s="10">
        <f>Hivatal!D46</f>
        <v>0</v>
      </c>
      <c r="N46" s="10">
        <f>Hivatal!E46</f>
        <v>0</v>
      </c>
      <c r="O46" s="10">
        <f>Hivatal!F46</f>
        <v>0</v>
      </c>
      <c r="P46" s="10">
        <f>'Művelődési ház'!D46</f>
        <v>0</v>
      </c>
      <c r="Q46" s="10">
        <f>'Művelődési ház'!E46</f>
        <v>0</v>
      </c>
      <c r="R46" s="10">
        <f>'Művelődési ház'!F46</f>
        <v>0</v>
      </c>
      <c r="S46" s="10">
        <f>Bölcsőde!D46</f>
        <v>0</v>
      </c>
      <c r="T46" s="10">
        <f>Bölcsőde!E46</f>
        <v>0</v>
      </c>
      <c r="U46" s="10">
        <f>Bölcsőde!F46</f>
        <v>0</v>
      </c>
      <c r="V46" s="10">
        <f>Óvoda!D47</f>
        <v>0</v>
      </c>
      <c r="W46" s="10">
        <f>Óvoda!E47</f>
        <v>0</v>
      </c>
      <c r="X46" s="87">
        <f>Óvoda!F47</f>
        <v>0</v>
      </c>
    </row>
    <row r="47" spans="1:24" ht="25.15" customHeight="1" x14ac:dyDescent="0.25">
      <c r="A47" s="32" t="s">
        <v>83</v>
      </c>
      <c r="B47" s="25" t="s">
        <v>84</v>
      </c>
      <c r="C47" s="12">
        <f>Önkormányzat!C47+VÜMESZ!C47+Hivatal!C47+'Művelődési ház'!C47+Bölcsőde!C47+Óvoda!C47</f>
        <v>46003607</v>
      </c>
      <c r="D47" s="12">
        <f t="shared" si="0"/>
        <v>40843360</v>
      </c>
      <c r="E47" s="12">
        <f t="shared" si="1"/>
        <v>49602180</v>
      </c>
      <c r="F47" s="12">
        <f t="shared" si="2"/>
        <v>9282670</v>
      </c>
      <c r="G47" s="12">
        <f>Önkormányzat!D47</f>
        <v>40843360</v>
      </c>
      <c r="H47" s="12">
        <f>Önkormányzat!E47</f>
        <v>49602180</v>
      </c>
      <c r="I47" s="12">
        <f>Önkormányzat!F47</f>
        <v>9282670</v>
      </c>
      <c r="J47" s="12">
        <f>VÜMESZ!D47</f>
        <v>0</v>
      </c>
      <c r="K47" s="12">
        <f>VÜMESZ!E47</f>
        <v>0</v>
      </c>
      <c r="L47" s="12">
        <f>VÜMESZ!F47</f>
        <v>0</v>
      </c>
      <c r="M47" s="12">
        <f>Hivatal!D47</f>
        <v>0</v>
      </c>
      <c r="N47" s="12">
        <f>Hivatal!E47</f>
        <v>0</v>
      </c>
      <c r="O47" s="12">
        <f>Hivatal!F47</f>
        <v>0</v>
      </c>
      <c r="P47" s="12">
        <f>'Művelődési ház'!D47</f>
        <v>0</v>
      </c>
      <c r="Q47" s="12">
        <f>'Művelődési ház'!E47</f>
        <v>0</v>
      </c>
      <c r="R47" s="12">
        <f>'Művelődési ház'!F47</f>
        <v>0</v>
      </c>
      <c r="S47" s="12">
        <f>Bölcsőde!D47</f>
        <v>0</v>
      </c>
      <c r="T47" s="12">
        <f>Bölcsőde!E47</f>
        <v>0</v>
      </c>
      <c r="U47" s="12">
        <f>Bölcsőde!F47</f>
        <v>0</v>
      </c>
      <c r="V47" s="12">
        <f>Óvoda!D48</f>
        <v>0</v>
      </c>
      <c r="W47" s="12">
        <f>Óvoda!E48</f>
        <v>0</v>
      </c>
      <c r="X47" s="88">
        <f>Óvoda!F48</f>
        <v>0</v>
      </c>
    </row>
    <row r="48" spans="1:24" ht="25.15" customHeight="1" x14ac:dyDescent="0.25">
      <c r="A48" s="79" t="s">
        <v>173</v>
      </c>
      <c r="B48" s="80" t="s">
        <v>179</v>
      </c>
      <c r="C48" s="10">
        <f>Önkormányzat!C48+VÜMESZ!C48+Hivatal!C48+'Művelődési ház'!C48+Bölcsőde!C48+Óvoda!C48</f>
        <v>0</v>
      </c>
      <c r="D48" s="10">
        <f t="shared" si="0"/>
        <v>0</v>
      </c>
      <c r="E48" s="10">
        <f t="shared" si="1"/>
        <v>0</v>
      </c>
      <c r="F48" s="10">
        <f t="shared" si="2"/>
        <v>0</v>
      </c>
      <c r="G48" s="10">
        <f>Önkormányzat!D48</f>
        <v>0</v>
      </c>
      <c r="H48" s="10">
        <f>Önkormányzat!E48</f>
        <v>0</v>
      </c>
      <c r="I48" s="10">
        <f>Önkormányzat!F48</f>
        <v>0</v>
      </c>
      <c r="J48" s="10">
        <f>VÜMESZ!D48</f>
        <v>0</v>
      </c>
      <c r="K48" s="10">
        <f>VÜMESZ!E48</f>
        <v>0</v>
      </c>
      <c r="L48" s="10">
        <f>VÜMESZ!F48</f>
        <v>0</v>
      </c>
      <c r="M48" s="10">
        <f>Hivatal!D48</f>
        <v>0</v>
      </c>
      <c r="N48" s="10">
        <f>Hivatal!E48</f>
        <v>0</v>
      </c>
      <c r="O48" s="10">
        <f>Hivatal!F48</f>
        <v>0</v>
      </c>
      <c r="P48" s="10">
        <f>'Művelődési ház'!D48</f>
        <v>0</v>
      </c>
      <c r="Q48" s="10">
        <f>'Művelődési ház'!E48</f>
        <v>0</v>
      </c>
      <c r="R48" s="10">
        <f>'Művelődési ház'!F48</f>
        <v>0</v>
      </c>
      <c r="S48" s="10">
        <f>Bölcsőde!D48</f>
        <v>0</v>
      </c>
      <c r="T48" s="10">
        <f>Bölcsőde!E48</f>
        <v>0</v>
      </c>
      <c r="U48" s="10">
        <f>Bölcsőde!F48</f>
        <v>0</v>
      </c>
      <c r="V48" s="10">
        <f>Óvoda!D49</f>
        <v>0</v>
      </c>
      <c r="W48" s="10">
        <f>Óvoda!E49</f>
        <v>0</v>
      </c>
      <c r="X48" s="87">
        <f>Óvoda!F49</f>
        <v>0</v>
      </c>
    </row>
    <row r="49" spans="1:24" ht="25.15" customHeight="1" x14ac:dyDescent="0.25">
      <c r="A49" s="79" t="s">
        <v>174</v>
      </c>
      <c r="B49" s="80" t="s">
        <v>171</v>
      </c>
      <c r="C49" s="10">
        <f>Önkormányzat!C49+VÜMESZ!C49+Hivatal!C49+'Művelődési ház'!C49+Bölcsőde!C49+Óvoda!C49</f>
        <v>0</v>
      </c>
      <c r="D49" s="10">
        <f t="shared" si="0"/>
        <v>0</v>
      </c>
      <c r="E49" s="10">
        <f t="shared" si="1"/>
        <v>0</v>
      </c>
      <c r="F49" s="10">
        <f t="shared" si="2"/>
        <v>0</v>
      </c>
      <c r="G49" s="10">
        <f>Önkormányzat!D49</f>
        <v>0</v>
      </c>
      <c r="H49" s="10">
        <f>Önkormányzat!E49</f>
        <v>0</v>
      </c>
      <c r="I49" s="10">
        <f>Önkormányzat!F49</f>
        <v>0</v>
      </c>
      <c r="J49" s="10">
        <f>VÜMESZ!D49</f>
        <v>0</v>
      </c>
      <c r="K49" s="10">
        <f>VÜMESZ!E49</f>
        <v>0</v>
      </c>
      <c r="L49" s="10">
        <f>VÜMESZ!F49</f>
        <v>0</v>
      </c>
      <c r="M49" s="10">
        <f>Hivatal!D49</f>
        <v>0</v>
      </c>
      <c r="N49" s="10">
        <f>Hivatal!E49</f>
        <v>0</v>
      </c>
      <c r="O49" s="10">
        <f>Hivatal!F49</f>
        <v>0</v>
      </c>
      <c r="P49" s="10">
        <f>'Művelődési ház'!D49</f>
        <v>0</v>
      </c>
      <c r="Q49" s="10">
        <f>'Művelődési ház'!E49</f>
        <v>0</v>
      </c>
      <c r="R49" s="10">
        <f>'Művelődési ház'!F49</f>
        <v>0</v>
      </c>
      <c r="S49" s="10">
        <f>Bölcsőde!D49</f>
        <v>0</v>
      </c>
      <c r="T49" s="10">
        <f>Bölcsőde!E49</f>
        <v>0</v>
      </c>
      <c r="U49" s="10">
        <f>Bölcsőde!F49</f>
        <v>0</v>
      </c>
      <c r="V49" s="10">
        <f>Óvoda!D50</f>
        <v>0</v>
      </c>
      <c r="W49" s="10">
        <f>Óvoda!E50</f>
        <v>0</v>
      </c>
      <c r="X49" s="87">
        <f>Óvoda!F50</f>
        <v>0</v>
      </c>
    </row>
    <row r="50" spans="1:24" ht="25.15" customHeight="1" x14ac:dyDescent="0.25">
      <c r="A50" s="79" t="s">
        <v>175</v>
      </c>
      <c r="B50" s="80" t="s">
        <v>180</v>
      </c>
      <c r="C50" s="10">
        <f>Önkormányzat!C50+VÜMESZ!C50+Hivatal!C50+'Művelődési ház'!C50+Bölcsőde!C50+Óvoda!C50</f>
        <v>0</v>
      </c>
      <c r="D50" s="10">
        <f t="shared" si="0"/>
        <v>0</v>
      </c>
      <c r="E50" s="10">
        <f t="shared" si="1"/>
        <v>0</v>
      </c>
      <c r="F50" s="10">
        <f t="shared" si="2"/>
        <v>0</v>
      </c>
      <c r="G50" s="10">
        <f>Önkormányzat!D50</f>
        <v>0</v>
      </c>
      <c r="H50" s="10">
        <f>Önkormányzat!E50</f>
        <v>0</v>
      </c>
      <c r="I50" s="10">
        <f>Önkormányzat!F50</f>
        <v>0</v>
      </c>
      <c r="J50" s="10">
        <f>VÜMESZ!D50</f>
        <v>0</v>
      </c>
      <c r="K50" s="10">
        <f>VÜMESZ!E50</f>
        <v>0</v>
      </c>
      <c r="L50" s="10">
        <f>VÜMESZ!F50</f>
        <v>0</v>
      </c>
      <c r="M50" s="10">
        <f>Hivatal!D50</f>
        <v>0</v>
      </c>
      <c r="N50" s="10">
        <f>Hivatal!E50</f>
        <v>0</v>
      </c>
      <c r="O50" s="10">
        <f>Hivatal!F50</f>
        <v>0</v>
      </c>
      <c r="P50" s="10">
        <f>'Művelődési ház'!D50</f>
        <v>0</v>
      </c>
      <c r="Q50" s="10">
        <f>'Művelődési ház'!E50</f>
        <v>0</v>
      </c>
      <c r="R50" s="10">
        <f>'Művelődési ház'!F50</f>
        <v>0</v>
      </c>
      <c r="S50" s="10">
        <f>Bölcsőde!D50</f>
        <v>0</v>
      </c>
      <c r="T50" s="10">
        <f>Bölcsőde!E50</f>
        <v>0</v>
      </c>
      <c r="U50" s="10">
        <f>Bölcsőde!F50</f>
        <v>0</v>
      </c>
      <c r="V50" s="10">
        <f>Óvoda!D51</f>
        <v>0</v>
      </c>
      <c r="W50" s="10">
        <f>Óvoda!E51</f>
        <v>0</v>
      </c>
      <c r="X50" s="87">
        <f>Óvoda!F51</f>
        <v>0</v>
      </c>
    </row>
    <row r="51" spans="1:24" ht="25.15" customHeight="1" x14ac:dyDescent="0.25">
      <c r="A51" s="79" t="s">
        <v>176</v>
      </c>
      <c r="B51" s="80" t="s">
        <v>181</v>
      </c>
      <c r="C51" s="10">
        <f>Önkormányzat!C51+VÜMESZ!C51+Hivatal!C51+'Művelődési ház'!C51+Bölcsőde!C51+Óvoda!C51</f>
        <v>0</v>
      </c>
      <c r="D51" s="10">
        <f t="shared" si="0"/>
        <v>0</v>
      </c>
      <c r="E51" s="10">
        <f t="shared" si="1"/>
        <v>0</v>
      </c>
      <c r="F51" s="10">
        <f t="shared" si="2"/>
        <v>0</v>
      </c>
      <c r="G51" s="10">
        <f>Önkormányzat!D51</f>
        <v>0</v>
      </c>
      <c r="H51" s="10">
        <f>Önkormányzat!E51</f>
        <v>0</v>
      </c>
      <c r="I51" s="10">
        <f>Önkormányzat!F51</f>
        <v>0</v>
      </c>
      <c r="J51" s="10">
        <f>VÜMESZ!D51</f>
        <v>0</v>
      </c>
      <c r="K51" s="10">
        <f>VÜMESZ!E51</f>
        <v>0</v>
      </c>
      <c r="L51" s="10">
        <f>VÜMESZ!F51</f>
        <v>0</v>
      </c>
      <c r="M51" s="10">
        <f>Hivatal!D51</f>
        <v>0</v>
      </c>
      <c r="N51" s="10">
        <f>Hivatal!E51</f>
        <v>0</v>
      </c>
      <c r="O51" s="10">
        <f>Hivatal!F51</f>
        <v>0</v>
      </c>
      <c r="P51" s="10">
        <f>'Művelődési ház'!D51</f>
        <v>0</v>
      </c>
      <c r="Q51" s="10">
        <f>'Művelődési ház'!E51</f>
        <v>0</v>
      </c>
      <c r="R51" s="10">
        <f>'Művelődési ház'!F51</f>
        <v>0</v>
      </c>
      <c r="S51" s="10">
        <f>Bölcsőde!D51</f>
        <v>0</v>
      </c>
      <c r="T51" s="10">
        <f>Bölcsőde!E51</f>
        <v>0</v>
      </c>
      <c r="U51" s="10">
        <f>Bölcsőde!F51</f>
        <v>0</v>
      </c>
      <c r="V51" s="10">
        <f>Óvoda!D52</f>
        <v>0</v>
      </c>
      <c r="W51" s="10">
        <f>Óvoda!E52</f>
        <v>0</v>
      </c>
      <c r="X51" s="87">
        <f>Óvoda!F52</f>
        <v>0</v>
      </c>
    </row>
    <row r="52" spans="1:24" ht="25.15" customHeight="1" x14ac:dyDescent="0.25">
      <c r="A52" s="79" t="s">
        <v>177</v>
      </c>
      <c r="B52" s="80" t="s">
        <v>182</v>
      </c>
      <c r="C52" s="10">
        <f>Önkormányzat!C52+VÜMESZ!C52+Hivatal!C52+'Művelődési ház'!C52+Bölcsőde!C52+Óvoda!C52</f>
        <v>250000</v>
      </c>
      <c r="D52" s="10">
        <f t="shared" si="0"/>
        <v>0</v>
      </c>
      <c r="E52" s="10">
        <f t="shared" si="1"/>
        <v>0</v>
      </c>
      <c r="F52" s="10">
        <f t="shared" si="2"/>
        <v>0</v>
      </c>
      <c r="G52" s="10">
        <f>Önkormányzat!D52</f>
        <v>0</v>
      </c>
      <c r="H52" s="10">
        <f>Önkormányzat!E52</f>
        <v>0</v>
      </c>
      <c r="I52" s="10">
        <f>Önkormányzat!F52</f>
        <v>0</v>
      </c>
      <c r="J52" s="10">
        <f>VÜMESZ!D52</f>
        <v>0</v>
      </c>
      <c r="K52" s="10">
        <f>VÜMESZ!E52</f>
        <v>0</v>
      </c>
      <c r="L52" s="10">
        <f>VÜMESZ!F52</f>
        <v>0</v>
      </c>
      <c r="M52" s="10">
        <f>Hivatal!D52</f>
        <v>0</v>
      </c>
      <c r="N52" s="10">
        <f>Hivatal!E52</f>
        <v>0</v>
      </c>
      <c r="O52" s="10">
        <f>Hivatal!F52</f>
        <v>0</v>
      </c>
      <c r="P52" s="10">
        <f>'Művelődési ház'!D52</f>
        <v>0</v>
      </c>
      <c r="Q52" s="10">
        <f>'Művelődési ház'!E52</f>
        <v>0</v>
      </c>
      <c r="R52" s="10">
        <f>'Művelődési ház'!F52</f>
        <v>0</v>
      </c>
      <c r="S52" s="10">
        <f>Bölcsőde!D52</f>
        <v>0</v>
      </c>
      <c r="T52" s="10">
        <f>Bölcsőde!E52</f>
        <v>0</v>
      </c>
      <c r="U52" s="10">
        <f>Bölcsőde!F52</f>
        <v>0</v>
      </c>
      <c r="V52" s="10">
        <f>Óvoda!D53</f>
        <v>0</v>
      </c>
      <c r="W52" s="10">
        <f>Óvoda!E53</f>
        <v>0</v>
      </c>
      <c r="X52" s="87">
        <f>Óvoda!F53</f>
        <v>0</v>
      </c>
    </row>
    <row r="53" spans="1:24" ht="25.15" customHeight="1" x14ac:dyDescent="0.25">
      <c r="A53" s="32" t="s">
        <v>178</v>
      </c>
      <c r="B53" s="25" t="s">
        <v>172</v>
      </c>
      <c r="C53" s="12">
        <f>Önkormányzat!C53+VÜMESZ!C53+Hivatal!C53+'Művelődési ház'!C53+Bölcsőde!C53+Óvoda!C53</f>
        <v>250000</v>
      </c>
      <c r="D53" s="12">
        <f t="shared" si="0"/>
        <v>0</v>
      </c>
      <c r="E53" s="12">
        <f t="shared" si="1"/>
        <v>0</v>
      </c>
      <c r="F53" s="12">
        <f t="shared" si="2"/>
        <v>0</v>
      </c>
      <c r="G53" s="12">
        <f t="shared" ref="G53:S53" si="4">G48+G49+G50+G51+G52</f>
        <v>0</v>
      </c>
      <c r="H53" s="12">
        <f t="shared" ref="H53:I53" si="5">H48+H49+H50+H51+H52</f>
        <v>0</v>
      </c>
      <c r="I53" s="12">
        <f t="shared" si="5"/>
        <v>0</v>
      </c>
      <c r="J53" s="12">
        <f t="shared" si="4"/>
        <v>0</v>
      </c>
      <c r="K53" s="12">
        <f t="shared" ref="K53:L53" si="6">K48+K49+K50+K51+K52</f>
        <v>0</v>
      </c>
      <c r="L53" s="12">
        <f t="shared" si="6"/>
        <v>0</v>
      </c>
      <c r="M53" s="12">
        <f t="shared" si="4"/>
        <v>0</v>
      </c>
      <c r="N53" s="12">
        <f t="shared" ref="N53:O53" si="7">N48+N49+N50+N51+N52</f>
        <v>0</v>
      </c>
      <c r="O53" s="12">
        <f t="shared" si="7"/>
        <v>0</v>
      </c>
      <c r="P53" s="12">
        <f t="shared" si="4"/>
        <v>0</v>
      </c>
      <c r="Q53" s="12">
        <f t="shared" ref="Q53:R53" si="8">Q48+Q49+Q50+Q51+Q52</f>
        <v>0</v>
      </c>
      <c r="R53" s="12">
        <f t="shared" si="8"/>
        <v>0</v>
      </c>
      <c r="S53" s="12">
        <f t="shared" si="4"/>
        <v>0</v>
      </c>
      <c r="T53" s="12">
        <f t="shared" ref="T53:U53" si="9">T48+T49+T50+T51+T52</f>
        <v>0</v>
      </c>
      <c r="U53" s="12">
        <f t="shared" si="9"/>
        <v>0</v>
      </c>
      <c r="V53" s="12">
        <f>Óvoda!D54</f>
        <v>0</v>
      </c>
      <c r="W53" s="12">
        <f>Óvoda!E54</f>
        <v>0</v>
      </c>
      <c r="X53" s="88">
        <f>Óvoda!F54</f>
        <v>0</v>
      </c>
    </row>
    <row r="54" spans="1:24" ht="25.15" customHeight="1" x14ac:dyDescent="0.25">
      <c r="A54" s="79" t="s">
        <v>90</v>
      </c>
      <c r="B54" s="80" t="s">
        <v>96</v>
      </c>
      <c r="C54" s="10">
        <f>Önkormányzat!C54+VÜMESZ!C54+Hivatal!C54+'Művelődési ház'!C54+Bölcsőde!C54+Óvoda!C54</f>
        <v>0</v>
      </c>
      <c r="D54" s="10">
        <f t="shared" si="0"/>
        <v>0</v>
      </c>
      <c r="E54" s="10">
        <f t="shared" si="1"/>
        <v>0</v>
      </c>
      <c r="F54" s="10">
        <f t="shared" si="2"/>
        <v>0</v>
      </c>
      <c r="G54" s="10">
        <f>Önkormányzat!D54</f>
        <v>0</v>
      </c>
      <c r="H54" s="10">
        <f>Önkormányzat!E54</f>
        <v>0</v>
      </c>
      <c r="I54" s="10">
        <f>Önkormányzat!F54</f>
        <v>0</v>
      </c>
      <c r="J54" s="10">
        <f>VÜMESZ!D54</f>
        <v>0</v>
      </c>
      <c r="K54" s="10">
        <f>VÜMESZ!E54</f>
        <v>0</v>
      </c>
      <c r="L54" s="10">
        <f>VÜMESZ!F54</f>
        <v>0</v>
      </c>
      <c r="M54" s="10">
        <f>Hivatal!D54</f>
        <v>0</v>
      </c>
      <c r="N54" s="10">
        <f>Hivatal!E54</f>
        <v>0</v>
      </c>
      <c r="O54" s="10">
        <f>Hivatal!F54</f>
        <v>0</v>
      </c>
      <c r="P54" s="10">
        <f>'Művelődési ház'!D54</f>
        <v>0</v>
      </c>
      <c r="Q54" s="10">
        <f>'Művelődési ház'!E54</f>
        <v>0</v>
      </c>
      <c r="R54" s="10">
        <f>'Művelődési ház'!F54</f>
        <v>0</v>
      </c>
      <c r="S54" s="10">
        <f>Bölcsőde!D54</f>
        <v>0</v>
      </c>
      <c r="T54" s="10">
        <f>Bölcsőde!E54</f>
        <v>0</v>
      </c>
      <c r="U54" s="10">
        <f>Bölcsőde!F54</f>
        <v>0</v>
      </c>
      <c r="V54" s="10">
        <f>Óvoda!D55</f>
        <v>0</v>
      </c>
      <c r="W54" s="10">
        <f>Óvoda!E55</f>
        <v>0</v>
      </c>
      <c r="X54" s="87">
        <f>Óvoda!F55</f>
        <v>0</v>
      </c>
    </row>
    <row r="55" spans="1:24" ht="25.15" customHeight="1" x14ac:dyDescent="0.25">
      <c r="A55" s="79" t="s">
        <v>91</v>
      </c>
      <c r="B55" s="80" t="s">
        <v>97</v>
      </c>
      <c r="C55" s="10">
        <f>Önkormányzat!C55+VÜMESZ!C55+Hivatal!C55+'Művelődési ház'!C55+Bölcsőde!C55+Óvoda!C55</f>
        <v>0</v>
      </c>
      <c r="D55" s="10">
        <f t="shared" si="0"/>
        <v>0</v>
      </c>
      <c r="E55" s="10">
        <f t="shared" si="1"/>
        <v>0</v>
      </c>
      <c r="F55" s="10">
        <f t="shared" si="2"/>
        <v>0</v>
      </c>
      <c r="G55" s="10">
        <f>Önkormányzat!D55</f>
        <v>0</v>
      </c>
      <c r="H55" s="10">
        <f>Önkormányzat!E55</f>
        <v>0</v>
      </c>
      <c r="I55" s="10">
        <f>Önkormányzat!F55</f>
        <v>0</v>
      </c>
      <c r="J55" s="10">
        <f>VÜMESZ!D55</f>
        <v>0</v>
      </c>
      <c r="K55" s="10">
        <f>VÜMESZ!E55</f>
        <v>0</v>
      </c>
      <c r="L55" s="10">
        <f>VÜMESZ!F55</f>
        <v>0</v>
      </c>
      <c r="M55" s="10">
        <f>Hivatal!D55</f>
        <v>0</v>
      </c>
      <c r="N55" s="10">
        <f>Hivatal!E55</f>
        <v>0</v>
      </c>
      <c r="O55" s="10">
        <f>Hivatal!F55</f>
        <v>0</v>
      </c>
      <c r="P55" s="10">
        <f>'Művelődési ház'!D55</f>
        <v>0</v>
      </c>
      <c r="Q55" s="10">
        <f>'Művelődési ház'!E55</f>
        <v>0</v>
      </c>
      <c r="R55" s="10">
        <f>'Művelődési ház'!F55</f>
        <v>0</v>
      </c>
      <c r="S55" s="10">
        <f>Bölcsőde!D55</f>
        <v>0</v>
      </c>
      <c r="T55" s="10">
        <f>Bölcsőde!E55</f>
        <v>0</v>
      </c>
      <c r="U55" s="10">
        <f>Bölcsőde!F55</f>
        <v>0</v>
      </c>
      <c r="V55" s="10">
        <f>Óvoda!D56</f>
        <v>0</v>
      </c>
      <c r="W55" s="10">
        <f>Óvoda!E56</f>
        <v>0</v>
      </c>
      <c r="X55" s="87">
        <f>Óvoda!F56</f>
        <v>0</v>
      </c>
    </row>
    <row r="56" spans="1:24" ht="25.15" customHeight="1" x14ac:dyDescent="0.25">
      <c r="A56" s="79" t="s">
        <v>92</v>
      </c>
      <c r="B56" s="80" t="s">
        <v>98</v>
      </c>
      <c r="C56" s="10">
        <f>Önkormányzat!C56+VÜMESZ!C56+Hivatal!C56+'Művelődési ház'!C56+Bölcsőde!C56+Óvoda!C56</f>
        <v>0</v>
      </c>
      <c r="D56" s="10">
        <f t="shared" si="0"/>
        <v>0</v>
      </c>
      <c r="E56" s="10">
        <f t="shared" si="1"/>
        <v>0</v>
      </c>
      <c r="F56" s="10">
        <f t="shared" si="2"/>
        <v>0</v>
      </c>
      <c r="G56" s="10">
        <f>Önkormányzat!D56</f>
        <v>0</v>
      </c>
      <c r="H56" s="10">
        <f>Önkormányzat!E56</f>
        <v>0</v>
      </c>
      <c r="I56" s="10">
        <f>Önkormányzat!F56</f>
        <v>0</v>
      </c>
      <c r="J56" s="10">
        <f>VÜMESZ!D56</f>
        <v>0</v>
      </c>
      <c r="K56" s="10">
        <f>VÜMESZ!E56</f>
        <v>0</v>
      </c>
      <c r="L56" s="10">
        <f>VÜMESZ!F56</f>
        <v>0</v>
      </c>
      <c r="M56" s="10">
        <f>Hivatal!D56</f>
        <v>0</v>
      </c>
      <c r="N56" s="10">
        <f>Hivatal!E56</f>
        <v>0</v>
      </c>
      <c r="O56" s="10">
        <f>Hivatal!F56</f>
        <v>0</v>
      </c>
      <c r="P56" s="10">
        <f>'Művelődési ház'!D56</f>
        <v>0</v>
      </c>
      <c r="Q56" s="10">
        <f>'Művelődési ház'!E56</f>
        <v>0</v>
      </c>
      <c r="R56" s="10">
        <f>'Művelődési ház'!F56</f>
        <v>0</v>
      </c>
      <c r="S56" s="10">
        <f>Bölcsőde!D56</f>
        <v>0</v>
      </c>
      <c r="T56" s="10">
        <f>Bölcsőde!E56</f>
        <v>0</v>
      </c>
      <c r="U56" s="10">
        <f>Bölcsőde!F56</f>
        <v>0</v>
      </c>
      <c r="V56" s="10">
        <f>Óvoda!D57</f>
        <v>0</v>
      </c>
      <c r="W56" s="10">
        <f>Óvoda!E57</f>
        <v>0</v>
      </c>
      <c r="X56" s="87">
        <f>Óvoda!F57</f>
        <v>0</v>
      </c>
    </row>
    <row r="57" spans="1:24" ht="25.15" customHeight="1" x14ac:dyDescent="0.25">
      <c r="A57" s="79" t="s">
        <v>93</v>
      </c>
      <c r="B57" s="80" t="s">
        <v>99</v>
      </c>
      <c r="C57" s="10">
        <f>Önkormányzat!C57+VÜMESZ!C57+Hivatal!C57+'Művelődési ház'!C57+Bölcsőde!C57+Óvoda!C57</f>
        <v>0</v>
      </c>
      <c r="D57" s="10">
        <f t="shared" si="0"/>
        <v>0</v>
      </c>
      <c r="E57" s="10">
        <f t="shared" si="1"/>
        <v>0</v>
      </c>
      <c r="F57" s="10">
        <f t="shared" si="2"/>
        <v>0</v>
      </c>
      <c r="G57" s="10">
        <f>Önkormányzat!D57</f>
        <v>0</v>
      </c>
      <c r="H57" s="10">
        <f>Önkormányzat!E57</f>
        <v>0</v>
      </c>
      <c r="I57" s="10">
        <f>Önkormányzat!F57</f>
        <v>0</v>
      </c>
      <c r="J57" s="10">
        <f>VÜMESZ!D57</f>
        <v>0</v>
      </c>
      <c r="K57" s="10">
        <f>VÜMESZ!E57</f>
        <v>0</v>
      </c>
      <c r="L57" s="10">
        <f>VÜMESZ!F57</f>
        <v>0</v>
      </c>
      <c r="M57" s="10">
        <f>Hivatal!D57</f>
        <v>0</v>
      </c>
      <c r="N57" s="10">
        <f>Hivatal!E57</f>
        <v>0</v>
      </c>
      <c r="O57" s="10">
        <f>Hivatal!F57</f>
        <v>0</v>
      </c>
      <c r="P57" s="10">
        <f>'Művelődési ház'!D57</f>
        <v>0</v>
      </c>
      <c r="Q57" s="10">
        <f>'Művelődési ház'!E57</f>
        <v>0</v>
      </c>
      <c r="R57" s="10">
        <f>'Művelődési ház'!F57</f>
        <v>0</v>
      </c>
      <c r="S57" s="10">
        <f>Bölcsőde!D57</f>
        <v>0</v>
      </c>
      <c r="T57" s="10">
        <f>Bölcsőde!E57</f>
        <v>0</v>
      </c>
      <c r="U57" s="10">
        <f>Bölcsőde!F57</f>
        <v>0</v>
      </c>
      <c r="V57" s="10">
        <f>Óvoda!D58</f>
        <v>0</v>
      </c>
      <c r="W57" s="10">
        <f>Óvoda!E58</f>
        <v>0</v>
      </c>
      <c r="X57" s="87">
        <f>Óvoda!F58</f>
        <v>0</v>
      </c>
    </row>
    <row r="58" spans="1:24" ht="25.15" customHeight="1" x14ac:dyDescent="0.25">
      <c r="A58" s="79" t="s">
        <v>94</v>
      </c>
      <c r="B58" s="80" t="s">
        <v>100</v>
      </c>
      <c r="C58" s="10">
        <f>Önkormányzat!C58+VÜMESZ!C58+Hivatal!C58+'Művelődési ház'!C58+Bölcsőde!C58+Óvoda!C58</f>
        <v>0</v>
      </c>
      <c r="D58" s="10">
        <f t="shared" si="0"/>
        <v>0</v>
      </c>
      <c r="E58" s="10">
        <f t="shared" si="1"/>
        <v>0</v>
      </c>
      <c r="F58" s="10">
        <f t="shared" si="2"/>
        <v>0</v>
      </c>
      <c r="G58" s="10">
        <f>Önkormányzat!D58</f>
        <v>0</v>
      </c>
      <c r="H58" s="10">
        <f>Önkormányzat!E58</f>
        <v>0</v>
      </c>
      <c r="I58" s="10">
        <f>Önkormányzat!F58</f>
        <v>0</v>
      </c>
      <c r="J58" s="10">
        <f>VÜMESZ!D58</f>
        <v>0</v>
      </c>
      <c r="K58" s="10">
        <f>VÜMESZ!E58</f>
        <v>0</v>
      </c>
      <c r="L58" s="10">
        <f>VÜMESZ!F58</f>
        <v>0</v>
      </c>
      <c r="M58" s="10">
        <f>Hivatal!D58</f>
        <v>0</v>
      </c>
      <c r="N58" s="10">
        <f>Hivatal!E58</f>
        <v>0</v>
      </c>
      <c r="O58" s="10">
        <f>Hivatal!F58</f>
        <v>0</v>
      </c>
      <c r="P58" s="10">
        <f>'Művelődési ház'!D58</f>
        <v>0</v>
      </c>
      <c r="Q58" s="10">
        <f>'Művelődési ház'!E58</f>
        <v>0</v>
      </c>
      <c r="R58" s="10">
        <f>'Művelődési ház'!F58</f>
        <v>0</v>
      </c>
      <c r="S58" s="10">
        <f>Bölcsőde!D58</f>
        <v>0</v>
      </c>
      <c r="T58" s="10">
        <f>Bölcsőde!E58</f>
        <v>0</v>
      </c>
      <c r="U58" s="10">
        <f>Bölcsőde!F58</f>
        <v>0</v>
      </c>
      <c r="V58" s="10">
        <f>Óvoda!D59</f>
        <v>0</v>
      </c>
      <c r="W58" s="10">
        <f>Óvoda!E59</f>
        <v>0</v>
      </c>
      <c r="X58" s="87">
        <f>Óvoda!F59</f>
        <v>0</v>
      </c>
    </row>
    <row r="59" spans="1:24" ht="25.15" customHeight="1" x14ac:dyDescent="0.25">
      <c r="A59" s="32" t="s">
        <v>95</v>
      </c>
      <c r="B59" s="25" t="s">
        <v>101</v>
      </c>
      <c r="C59" s="89">
        <f>Önkormányzat!C59+VÜMESZ!C59+Hivatal!C59+'Művelődési ház'!C59+Bölcsőde!C59+Óvoda!C59</f>
        <v>0</v>
      </c>
      <c r="D59" s="89">
        <f t="shared" si="0"/>
        <v>0</v>
      </c>
      <c r="E59" s="89">
        <f t="shared" si="1"/>
        <v>20535</v>
      </c>
      <c r="F59" s="89">
        <f t="shared" si="2"/>
        <v>46345</v>
      </c>
      <c r="G59" s="89">
        <f>Önkormányzat!D59</f>
        <v>0</v>
      </c>
      <c r="H59" s="89">
        <f>Önkormányzat!E59</f>
        <v>0</v>
      </c>
      <c r="I59" s="89">
        <f>Önkormányzat!F59</f>
        <v>0</v>
      </c>
      <c r="J59" s="89">
        <f>VÜMESZ!D59</f>
        <v>0</v>
      </c>
      <c r="K59" s="89">
        <f>VÜMESZ!E59</f>
        <v>0</v>
      </c>
      <c r="L59" s="89">
        <f>VÜMESZ!F59</f>
        <v>0</v>
      </c>
      <c r="M59" s="89">
        <f>Hivatal!D59</f>
        <v>0</v>
      </c>
      <c r="N59" s="89">
        <f>Hivatal!E59</f>
        <v>0</v>
      </c>
      <c r="O59" s="89">
        <f>Hivatal!F59</f>
        <v>0</v>
      </c>
      <c r="P59" s="89">
        <f>'Művelődési ház'!D59</f>
        <v>0</v>
      </c>
      <c r="Q59" s="89">
        <f>'Művelődési ház'!E59</f>
        <v>0</v>
      </c>
      <c r="R59" s="89">
        <f>'Művelődési ház'!F59</f>
        <v>0</v>
      </c>
      <c r="S59" s="89">
        <f>Bölcsőde!D59</f>
        <v>0</v>
      </c>
      <c r="T59" s="89">
        <f>Bölcsőde!E59</f>
        <v>0</v>
      </c>
      <c r="U59" s="89">
        <f>Bölcsőde!F59</f>
        <v>0</v>
      </c>
      <c r="V59" s="89">
        <f>Óvoda!D60</f>
        <v>0</v>
      </c>
      <c r="W59" s="89">
        <f>Óvoda!E60</f>
        <v>20535</v>
      </c>
      <c r="X59" s="90">
        <f>Óvoda!F60</f>
        <v>46345</v>
      </c>
    </row>
    <row r="60" spans="1:24" ht="25.15" customHeight="1" x14ac:dyDescent="0.3">
      <c r="A60" s="34"/>
      <c r="B60" s="29" t="s">
        <v>102</v>
      </c>
      <c r="C60" s="22">
        <f>Önkormányzat!C60+VÜMESZ!C60+Hivatal!C60+'Művelődési ház'!C60+Bölcsőde!C60+Óvoda!C60</f>
        <v>2535505411</v>
      </c>
      <c r="D60" s="22">
        <f t="shared" si="0"/>
        <v>2386553467</v>
      </c>
      <c r="E60" s="22">
        <f t="shared" si="1"/>
        <v>2459979712</v>
      </c>
      <c r="F60" s="22">
        <f t="shared" si="2"/>
        <v>1480123915</v>
      </c>
      <c r="G60" s="22">
        <f>Önkormányzat!D60</f>
        <v>2309293467</v>
      </c>
      <c r="H60" s="22">
        <f>Önkormányzat!E60</f>
        <v>2373898031</v>
      </c>
      <c r="I60" s="22">
        <f>Önkormányzat!F60</f>
        <v>1433413494</v>
      </c>
      <c r="J60" s="22">
        <f>VÜMESZ!D60</f>
        <v>61960000</v>
      </c>
      <c r="K60" s="22">
        <f>VÜMESZ!E60</f>
        <v>61960000</v>
      </c>
      <c r="L60" s="22">
        <f>VÜMESZ!F60</f>
        <v>30647247</v>
      </c>
      <c r="M60" s="22">
        <f>Hivatal!D60</f>
        <v>6800000</v>
      </c>
      <c r="N60" s="22">
        <f>Hivatal!E60</f>
        <v>15552988</v>
      </c>
      <c r="O60" s="22">
        <f>Hivatal!F60</f>
        <v>11604875</v>
      </c>
      <c r="P60" s="22">
        <f>'Művelődési ház'!D60</f>
        <v>8500000</v>
      </c>
      <c r="Q60" s="22">
        <f>'Művelődési ház'!E60</f>
        <v>8535189</v>
      </c>
      <c r="R60" s="22">
        <f>'Művelődési ház'!F60</f>
        <v>4386405</v>
      </c>
      <c r="S60" s="22">
        <f>Bölcsőde!D60</f>
        <v>0</v>
      </c>
      <c r="T60" s="22">
        <f>Bölcsőde!E60</f>
        <v>12969</v>
      </c>
      <c r="U60" s="22">
        <f>Bölcsőde!F60</f>
        <v>25549</v>
      </c>
      <c r="V60" s="22">
        <f>Óvoda!D60</f>
        <v>0</v>
      </c>
      <c r="W60" s="22">
        <f>Óvoda!E60</f>
        <v>20535</v>
      </c>
      <c r="X60" s="91">
        <f>Óvoda!F60</f>
        <v>46345</v>
      </c>
    </row>
    <row r="61" spans="1:24" ht="25.15" customHeight="1" x14ac:dyDescent="0.25">
      <c r="A61" s="83" t="s">
        <v>104</v>
      </c>
      <c r="B61" s="11" t="s">
        <v>106</v>
      </c>
      <c r="C61" s="92">
        <f>Önkormányzat!C61+VÜMESZ!C61+Hivatal!C61+'Művelődési ház'!C61+Bölcsőde!C61+Óvoda!C61</f>
        <v>810230970</v>
      </c>
      <c r="D61" s="92">
        <f t="shared" si="0"/>
        <v>614500000</v>
      </c>
      <c r="E61" s="92">
        <f t="shared" si="1"/>
        <v>632689613</v>
      </c>
      <c r="F61" s="92">
        <f t="shared" si="2"/>
        <v>632689613</v>
      </c>
      <c r="G61" s="92">
        <f>Önkormányzat!D61</f>
        <v>600000000</v>
      </c>
      <c r="H61" s="92">
        <f>Önkormányzat!E61</f>
        <v>615999794</v>
      </c>
      <c r="I61" s="92">
        <f>Önkormányzat!F61</f>
        <v>615999794</v>
      </c>
      <c r="J61" s="92">
        <f>VÜMESZ!D61</f>
        <v>7500000</v>
      </c>
      <c r="K61" s="92">
        <f>VÜMESZ!E61</f>
        <v>8055597</v>
      </c>
      <c r="L61" s="92">
        <f>VÜMESZ!F61</f>
        <v>8055597</v>
      </c>
      <c r="M61" s="92">
        <f>Hivatal!D61</f>
        <v>2000000</v>
      </c>
      <c r="N61" s="92">
        <f>Hivatal!E61</f>
        <v>2588384</v>
      </c>
      <c r="O61" s="92">
        <f>Hivatal!F61</f>
        <v>2588384</v>
      </c>
      <c r="P61" s="92">
        <f>'Művelődési ház'!D61</f>
        <v>1500000</v>
      </c>
      <c r="Q61" s="92">
        <f>'Művelődési ház'!E61</f>
        <v>1816415</v>
      </c>
      <c r="R61" s="92">
        <f>'Művelődési ház'!F61</f>
        <v>1816415</v>
      </c>
      <c r="S61" s="92">
        <f>Bölcsőde!D61</f>
        <v>1500000</v>
      </c>
      <c r="T61" s="92">
        <f>Bölcsőde!E61</f>
        <v>1974014</v>
      </c>
      <c r="U61" s="92">
        <f>Bölcsőde!F61</f>
        <v>1974014</v>
      </c>
      <c r="V61" s="92">
        <f>Óvoda!D61</f>
        <v>2000000</v>
      </c>
      <c r="W61" s="92">
        <f>Óvoda!E61</f>
        <v>2255409</v>
      </c>
      <c r="X61" s="93">
        <f>Óvoda!F61</f>
        <v>2255409</v>
      </c>
    </row>
    <row r="62" spans="1:24" ht="25.15" customHeight="1" x14ac:dyDescent="0.25">
      <c r="A62" s="79" t="s">
        <v>105</v>
      </c>
      <c r="B62" s="80" t="s">
        <v>103</v>
      </c>
      <c r="C62" s="94">
        <f>Önkormányzat!C62+VÜMESZ!C62+Hivatal!C62+'Művelődési ház'!C62+Bölcsőde!C62+Óvoda!C62</f>
        <v>810230970</v>
      </c>
      <c r="D62" s="94">
        <f t="shared" si="0"/>
        <v>614500000</v>
      </c>
      <c r="E62" s="94">
        <f t="shared" si="1"/>
        <v>632689613</v>
      </c>
      <c r="F62" s="94">
        <f t="shared" si="2"/>
        <v>632689613</v>
      </c>
      <c r="G62" s="94">
        <f>Önkormányzat!D62</f>
        <v>600000000</v>
      </c>
      <c r="H62" s="94">
        <f>Önkormányzat!E62</f>
        <v>615999794</v>
      </c>
      <c r="I62" s="94">
        <f>Önkormányzat!F62</f>
        <v>615999794</v>
      </c>
      <c r="J62" s="94">
        <f>VÜMESZ!D62</f>
        <v>7500000</v>
      </c>
      <c r="K62" s="94">
        <f>VÜMESZ!E62</f>
        <v>8055597</v>
      </c>
      <c r="L62" s="94">
        <f>VÜMESZ!F62</f>
        <v>8055597</v>
      </c>
      <c r="M62" s="94">
        <f>Hivatal!D62</f>
        <v>2000000</v>
      </c>
      <c r="N62" s="94">
        <f>Hivatal!E62</f>
        <v>2588384</v>
      </c>
      <c r="O62" s="94">
        <f>Hivatal!F62</f>
        <v>2588384</v>
      </c>
      <c r="P62" s="94">
        <f>'Művelődési ház'!D62</f>
        <v>1500000</v>
      </c>
      <c r="Q62" s="94">
        <f>'Művelődési ház'!E62</f>
        <v>1816415</v>
      </c>
      <c r="R62" s="94">
        <f>'Művelődési ház'!F62</f>
        <v>1816415</v>
      </c>
      <c r="S62" s="94">
        <f>Bölcsőde!D62</f>
        <v>1500000</v>
      </c>
      <c r="T62" s="94">
        <f>Bölcsőde!E62</f>
        <v>1974014</v>
      </c>
      <c r="U62" s="94">
        <f>Bölcsőde!F62</f>
        <v>1974014</v>
      </c>
      <c r="V62" s="92">
        <f>Óvoda!D62</f>
        <v>2000000</v>
      </c>
      <c r="W62" s="92">
        <f>Óvoda!E62</f>
        <v>2255409</v>
      </c>
      <c r="X62" s="93">
        <f>Óvoda!F62</f>
        <v>2255409</v>
      </c>
    </row>
    <row r="63" spans="1:24" ht="25.15" customHeight="1" x14ac:dyDescent="0.25">
      <c r="A63" s="83" t="s">
        <v>107</v>
      </c>
      <c r="B63" s="11" t="s">
        <v>109</v>
      </c>
      <c r="C63" s="95">
        <f>Önkormányzat!C63+VÜMESZ!C63+Hivatal!C63+'Művelődési ház'!C63+Bölcsőde!C63+Óvoda!C63</f>
        <v>309578103</v>
      </c>
      <c r="D63" s="95">
        <f t="shared" si="0"/>
        <v>0</v>
      </c>
      <c r="E63" s="95">
        <f t="shared" si="1"/>
        <v>0</v>
      </c>
      <c r="F63" s="95">
        <f t="shared" si="2"/>
        <v>0</v>
      </c>
      <c r="G63" s="95">
        <f>Önkormányzat!D63</f>
        <v>0</v>
      </c>
      <c r="H63" s="95">
        <f>Önkormányzat!E63</f>
        <v>0</v>
      </c>
      <c r="I63" s="95">
        <f>Önkormányzat!F63</f>
        <v>0</v>
      </c>
      <c r="J63" s="95">
        <f>VÜMESZ!D63</f>
        <v>0</v>
      </c>
      <c r="K63" s="95">
        <f>VÜMESZ!E63</f>
        <v>0</v>
      </c>
      <c r="L63" s="95">
        <f>VÜMESZ!F63</f>
        <v>0</v>
      </c>
      <c r="M63" s="95">
        <f>Hivatal!D63</f>
        <v>0</v>
      </c>
      <c r="N63" s="95">
        <f>Hivatal!E63</f>
        <v>0</v>
      </c>
      <c r="O63" s="95">
        <f>Hivatal!F63</f>
        <v>0</v>
      </c>
      <c r="P63" s="95">
        <f>'Művelődési ház'!D63</f>
        <v>0</v>
      </c>
      <c r="Q63" s="95">
        <f>'Művelődési ház'!E63</f>
        <v>0</v>
      </c>
      <c r="R63" s="95">
        <f>'Művelődési ház'!F63</f>
        <v>0</v>
      </c>
      <c r="S63" s="95">
        <f>Bölcsőde!D63</f>
        <v>0</v>
      </c>
      <c r="T63" s="95">
        <f>Bölcsőde!E63</f>
        <v>0</v>
      </c>
      <c r="U63" s="95">
        <f>Bölcsőde!F63</f>
        <v>0</v>
      </c>
      <c r="V63" s="92">
        <f>Óvoda!D63</f>
        <v>0</v>
      </c>
      <c r="W63" s="92">
        <f>Óvoda!E63</f>
        <v>0</v>
      </c>
      <c r="X63" s="93">
        <f>Óvoda!F63</f>
        <v>0</v>
      </c>
    </row>
    <row r="64" spans="1:24" ht="25.15" customHeight="1" x14ac:dyDescent="0.25">
      <c r="A64" s="83" t="s">
        <v>108</v>
      </c>
      <c r="B64" s="11" t="s">
        <v>110</v>
      </c>
      <c r="C64" s="95">
        <f>Önkormányzat!C64+VÜMESZ!C64+Hivatal!C64+'Művelődési ház'!C64+Bölcsőde!C64+Óvoda!C64</f>
        <v>1240449606</v>
      </c>
      <c r="D64" s="95">
        <f t="shared" si="0"/>
        <v>1467765000</v>
      </c>
      <c r="E64" s="95">
        <f t="shared" si="1"/>
        <v>1503127796</v>
      </c>
      <c r="F64" s="95">
        <f t="shared" si="2"/>
        <v>641084614</v>
      </c>
      <c r="G64" s="95">
        <f>Önkormányzat!D64</f>
        <v>0</v>
      </c>
      <c r="H64" s="95">
        <f>Önkormányzat!E64</f>
        <v>0</v>
      </c>
      <c r="I64" s="95">
        <f>Önkormányzat!F64</f>
        <v>0</v>
      </c>
      <c r="J64" s="95">
        <f>VÜMESZ!D64</f>
        <v>462540000</v>
      </c>
      <c r="K64" s="95">
        <f>VÜMESZ!E64</f>
        <v>465384197</v>
      </c>
      <c r="L64" s="95">
        <f>VÜMESZ!F64</f>
        <v>214047115</v>
      </c>
      <c r="M64" s="95">
        <f>Hivatal!D64</f>
        <v>304100000</v>
      </c>
      <c r="N64" s="95">
        <f>Hivatal!E64</f>
        <v>310180000</v>
      </c>
      <c r="O64" s="95">
        <f>Hivatal!F64</f>
        <v>101193798</v>
      </c>
      <c r="P64" s="95">
        <f>'Művelődési ház'!D64</f>
        <v>125999000</v>
      </c>
      <c r="Q64" s="95">
        <f>'Művelődési ház'!E64</f>
        <v>129758211</v>
      </c>
      <c r="R64" s="95">
        <f>'Művelődési ház'!F64</f>
        <v>49106187</v>
      </c>
      <c r="S64" s="95">
        <f>Bölcsőde!D64</f>
        <v>113690000</v>
      </c>
      <c r="T64" s="95">
        <f>Bölcsőde!E64</f>
        <v>120249243</v>
      </c>
      <c r="U64" s="95">
        <f>Bölcsőde!F64</f>
        <v>58721839</v>
      </c>
      <c r="V64" s="92">
        <f>Óvoda!D64</f>
        <v>461436000</v>
      </c>
      <c r="W64" s="92">
        <f>Óvoda!E64</f>
        <v>477556145</v>
      </c>
      <c r="X64" s="93">
        <f>Óvoda!F64</f>
        <v>218015675</v>
      </c>
    </row>
    <row r="65" spans="1:24" ht="25.15" customHeight="1" x14ac:dyDescent="0.25">
      <c r="A65" s="79" t="s">
        <v>111</v>
      </c>
      <c r="B65" s="80" t="s">
        <v>112</v>
      </c>
      <c r="C65" s="94">
        <f>Önkormányzat!C65+VÜMESZ!C65+Hivatal!C65+'Művelődési ház'!C65+Bölcsőde!C65+Óvoda!C65</f>
        <v>2354319636</v>
      </c>
      <c r="D65" s="94">
        <f t="shared" si="0"/>
        <v>1469265000</v>
      </c>
      <c r="E65" s="94">
        <f t="shared" si="1"/>
        <v>1515255217</v>
      </c>
      <c r="F65" s="94">
        <f t="shared" si="2"/>
        <v>650956626</v>
      </c>
      <c r="G65" s="94">
        <f>Önkormányzat!D65</f>
        <v>0</v>
      </c>
      <c r="H65" s="94">
        <f>Önkormányzat!E65</f>
        <v>0</v>
      </c>
      <c r="I65" s="94">
        <f>Önkormányzat!F65</f>
        <v>0</v>
      </c>
      <c r="J65" s="94">
        <f>VÜMESZ!D65</f>
        <v>462540000</v>
      </c>
      <c r="K65" s="94">
        <f>VÜMESZ!E65</f>
        <v>473439794</v>
      </c>
      <c r="L65" s="94">
        <f>VÜMESZ!F65</f>
        <v>222102712</v>
      </c>
      <c r="M65" s="94">
        <f>Hivatal!D65</f>
        <v>304100000</v>
      </c>
      <c r="N65" s="94">
        <f>Hivatal!E65</f>
        <v>310180000</v>
      </c>
      <c r="O65" s="94">
        <f>Hivatal!F65</f>
        <v>101193798</v>
      </c>
      <c r="P65" s="94">
        <f>'Művelődési ház'!D65</f>
        <v>127499000</v>
      </c>
      <c r="Q65" s="94">
        <f>'Művelődési ház'!E65</f>
        <v>131574626</v>
      </c>
      <c r="R65" s="94">
        <f>'Művelődési ház'!F65</f>
        <v>50922602</v>
      </c>
      <c r="S65" s="94">
        <f>Bölcsőde!D65</f>
        <v>113690000</v>
      </c>
      <c r="T65" s="94">
        <f>Bölcsőde!E65</f>
        <v>120249243</v>
      </c>
      <c r="U65" s="94">
        <f>Bölcsőde!F65</f>
        <v>58721839</v>
      </c>
      <c r="V65" s="92">
        <f>Óvoda!D65</f>
        <v>461436000</v>
      </c>
      <c r="W65" s="92">
        <f>Óvoda!E65</f>
        <v>479811554</v>
      </c>
      <c r="X65" s="93">
        <f>Óvoda!F65</f>
        <v>218015675</v>
      </c>
    </row>
    <row r="66" spans="1:24" ht="25.15" customHeight="1" x14ac:dyDescent="0.3">
      <c r="A66" s="96"/>
      <c r="B66" s="29" t="s">
        <v>113</v>
      </c>
      <c r="C66" s="97">
        <f>Önkormányzat!C66+VÜMESZ!C66+Hivatal!C66+'Művelődési ház'!C66+Bölcsőde!C66+Óvoda!C66</f>
        <v>2360258679</v>
      </c>
      <c r="D66" s="97">
        <f t="shared" si="0"/>
        <v>2083765000</v>
      </c>
      <c r="E66" s="97">
        <f t="shared" si="1"/>
        <v>2139889233</v>
      </c>
      <c r="F66" s="97">
        <f t="shared" si="2"/>
        <v>1273774227</v>
      </c>
      <c r="G66" s="97">
        <f>Önkormányzat!D66</f>
        <v>600000000</v>
      </c>
      <c r="H66" s="97">
        <f>Önkormányzat!E66</f>
        <v>615999794</v>
      </c>
      <c r="I66" s="97">
        <f>Önkormányzat!F66</f>
        <v>615999794</v>
      </c>
      <c r="J66" s="97">
        <f>VÜMESZ!D66</f>
        <v>470040000</v>
      </c>
      <c r="K66" s="97">
        <f>VÜMESZ!E66</f>
        <v>473439794</v>
      </c>
      <c r="L66" s="97">
        <f>VÜMESZ!F66</f>
        <v>222102712</v>
      </c>
      <c r="M66" s="97">
        <f>Hivatal!D66</f>
        <v>306100000</v>
      </c>
      <c r="N66" s="97">
        <f>Hivatal!E66</f>
        <v>312768384</v>
      </c>
      <c r="O66" s="97">
        <f>Hivatal!F66</f>
        <v>103782182</v>
      </c>
      <c r="P66" s="97">
        <f>'Művelődési ház'!D66</f>
        <v>128999000</v>
      </c>
      <c r="Q66" s="97">
        <f>'Művelődési ház'!E66</f>
        <v>133391041</v>
      </c>
      <c r="R66" s="97">
        <f>'Művelődési ház'!F66</f>
        <v>50922602</v>
      </c>
      <c r="S66" s="97">
        <f>Bölcsőde!D66</f>
        <v>115190000</v>
      </c>
      <c r="T66" s="97">
        <f>Bölcsőde!E66</f>
        <v>122223257</v>
      </c>
      <c r="U66" s="97">
        <f>Bölcsőde!F66</f>
        <v>60695853</v>
      </c>
      <c r="V66" s="97">
        <f>Óvoda!D66</f>
        <v>463436000</v>
      </c>
      <c r="W66" s="97">
        <f>Óvoda!E66</f>
        <v>482066963</v>
      </c>
      <c r="X66" s="98">
        <f>Óvoda!F66</f>
        <v>220271084</v>
      </c>
    </row>
    <row r="67" spans="1:24" ht="25.15" customHeight="1" x14ac:dyDescent="0.3">
      <c r="A67" s="99"/>
      <c r="B67" s="100" t="s">
        <v>114</v>
      </c>
      <c r="C67" s="101">
        <f>Önkormányzat!C67+VÜMESZ!C67+Hivatal!C67+'Művelődési ház'!C67+Bölcsőde!C67+Óvoda!C67</f>
        <v>4895764090</v>
      </c>
      <c r="D67" s="101">
        <f t="shared" ref="D67:D97" si="10">G67+J67+M67+P67+S67+V67</f>
        <v>4470318467</v>
      </c>
      <c r="E67" s="101">
        <f t="shared" ref="E67:E97" si="11">H67+K67+N67+Q67+T67+W67</f>
        <v>4599868945</v>
      </c>
      <c r="F67" s="102">
        <f t="shared" ref="F67" si="12">I67+L67+O67+R67+U67+X67</f>
        <v>2753898142</v>
      </c>
      <c r="G67" s="102">
        <f>Önkormányzat!D67</f>
        <v>2909293467</v>
      </c>
      <c r="H67" s="102">
        <f>Önkormányzat!E67</f>
        <v>2989897825</v>
      </c>
      <c r="I67" s="102">
        <f>Önkormányzat!F67</f>
        <v>2049413288</v>
      </c>
      <c r="J67" s="102">
        <f>VÜMESZ!D67</f>
        <v>532000000</v>
      </c>
      <c r="K67" s="102">
        <f>VÜMESZ!E67</f>
        <v>535399794</v>
      </c>
      <c r="L67" s="102">
        <f>VÜMESZ!F67</f>
        <v>252749959</v>
      </c>
      <c r="M67" s="102">
        <f>Hivatal!D67</f>
        <v>312900000</v>
      </c>
      <c r="N67" s="102">
        <f>Hivatal!E67</f>
        <v>328321372</v>
      </c>
      <c r="O67" s="102">
        <f>Hivatal!F67</f>
        <v>115387057</v>
      </c>
      <c r="P67" s="102">
        <f>'Művelődési ház'!D67</f>
        <v>137499000</v>
      </c>
      <c r="Q67" s="102">
        <f>'Művelődési ház'!E67</f>
        <v>141926230</v>
      </c>
      <c r="R67" s="102">
        <f>'Művelődési ház'!F67</f>
        <v>55309007</v>
      </c>
      <c r="S67" s="102">
        <f>Bölcsőde!D67</f>
        <v>115190000</v>
      </c>
      <c r="T67" s="102">
        <f>Bölcsőde!E67</f>
        <v>122236226</v>
      </c>
      <c r="U67" s="102">
        <f>Bölcsőde!F67</f>
        <v>60721402</v>
      </c>
      <c r="V67" s="102">
        <f>Óvoda!D67</f>
        <v>463436000</v>
      </c>
      <c r="W67" s="102">
        <f>Óvoda!E67</f>
        <v>482087498</v>
      </c>
      <c r="X67" s="103">
        <f>Óvoda!F67</f>
        <v>220317429</v>
      </c>
    </row>
    <row r="68" spans="1:24" s="4" customFormat="1" ht="25.15" customHeight="1" thickBot="1" x14ac:dyDescent="0.35">
      <c r="A68" s="104"/>
      <c r="B68" s="36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105"/>
    </row>
    <row r="69" spans="1:24" ht="42.6" customHeight="1" thickBot="1" x14ac:dyDescent="0.3">
      <c r="A69" s="65" t="s">
        <v>0</v>
      </c>
      <c r="B69" s="66" t="s">
        <v>161</v>
      </c>
      <c r="C69" s="67" t="s">
        <v>218</v>
      </c>
      <c r="D69" s="40" t="s">
        <v>219</v>
      </c>
      <c r="E69" s="40" t="s">
        <v>216</v>
      </c>
      <c r="F69" s="67" t="s">
        <v>224</v>
      </c>
      <c r="G69" s="67" t="s">
        <v>166</v>
      </c>
      <c r="H69" s="40" t="s">
        <v>216</v>
      </c>
      <c r="I69" s="40" t="s">
        <v>224</v>
      </c>
      <c r="J69" s="67" t="s">
        <v>167</v>
      </c>
      <c r="K69" s="40" t="s">
        <v>216</v>
      </c>
      <c r="L69" s="40" t="s">
        <v>224</v>
      </c>
      <c r="M69" s="67" t="s">
        <v>168</v>
      </c>
      <c r="N69" s="40" t="s">
        <v>216</v>
      </c>
      <c r="O69" s="40" t="s">
        <v>224</v>
      </c>
      <c r="P69" s="67" t="s">
        <v>169</v>
      </c>
      <c r="Q69" s="40" t="s">
        <v>216</v>
      </c>
      <c r="R69" s="40" t="s">
        <v>224</v>
      </c>
      <c r="S69" s="67" t="s">
        <v>170</v>
      </c>
      <c r="T69" s="40" t="s">
        <v>216</v>
      </c>
      <c r="U69" s="40" t="s">
        <v>224</v>
      </c>
      <c r="V69" s="67" t="s">
        <v>221</v>
      </c>
      <c r="W69" s="40" t="s">
        <v>216</v>
      </c>
      <c r="X69" s="41" t="s">
        <v>224</v>
      </c>
    </row>
    <row r="70" spans="1:24" ht="25.15" customHeight="1" x14ac:dyDescent="0.25">
      <c r="A70" s="106" t="s">
        <v>115</v>
      </c>
      <c r="B70" s="38" t="s">
        <v>116</v>
      </c>
      <c r="C70" s="68">
        <f>Önkormányzat!C70+VÜMESZ!C70+Hivatal!C70+'Művelődési ház'!C70+Bölcsőde!C70+Óvoda!C70</f>
        <v>968213117</v>
      </c>
      <c r="D70" s="68">
        <f t="shared" si="10"/>
        <v>1153804000</v>
      </c>
      <c r="E70" s="68">
        <f t="shared" si="11"/>
        <v>1192637639</v>
      </c>
      <c r="F70" s="68">
        <f t="shared" ref="F70:F97" si="13">I70+L70+O70+R70+U70+X70</f>
        <v>535590939</v>
      </c>
      <c r="G70" s="68">
        <f>Önkormányzat!D70</f>
        <v>131920000</v>
      </c>
      <c r="H70" s="68">
        <f>Önkormányzat!E70</f>
        <v>136182910</v>
      </c>
      <c r="I70" s="68">
        <f>Önkormányzat!F70</f>
        <v>64825053</v>
      </c>
      <c r="J70" s="68">
        <f>VÜMESZ!D70</f>
        <v>222300000</v>
      </c>
      <c r="K70" s="68">
        <f>VÜMESZ!E70</f>
        <v>224545890</v>
      </c>
      <c r="L70" s="68">
        <f>VÜMESZ!F70</f>
        <v>98887541</v>
      </c>
      <c r="M70" s="68">
        <f>Hivatal!D70</f>
        <v>258000000</v>
      </c>
      <c r="N70" s="68">
        <f>Hivatal!E70</f>
        <v>269403205</v>
      </c>
      <c r="O70" s="68">
        <f>Hivatal!F70</f>
        <v>115107512</v>
      </c>
      <c r="P70" s="68">
        <f>'Művelődési ház'!D70</f>
        <v>75550000</v>
      </c>
      <c r="Q70" s="68">
        <f>'Művelődési ház'!E70</f>
        <v>78550000</v>
      </c>
      <c r="R70" s="68">
        <f>'Művelődési ház'!F70</f>
        <v>33547862</v>
      </c>
      <c r="S70" s="68">
        <f>Bölcsőde!D70</f>
        <v>94380000</v>
      </c>
      <c r="T70" s="68">
        <f>Bölcsőde!E70</f>
        <v>99352400</v>
      </c>
      <c r="U70" s="68">
        <f>Bölcsőde!F70</f>
        <v>47776522</v>
      </c>
      <c r="V70" s="68">
        <f>Óvoda!D70</f>
        <v>371654000</v>
      </c>
      <c r="W70" s="68">
        <f>Óvoda!E70</f>
        <v>384603234</v>
      </c>
      <c r="X70" s="107">
        <f>Óvoda!F70</f>
        <v>175446449</v>
      </c>
    </row>
    <row r="71" spans="1:24" ht="25.15" customHeight="1" x14ac:dyDescent="0.25">
      <c r="A71" s="32" t="s">
        <v>117</v>
      </c>
      <c r="B71" s="25" t="s">
        <v>118</v>
      </c>
      <c r="C71" s="108">
        <f>Önkormányzat!C71+VÜMESZ!C71+Hivatal!C71+'Művelődési ház'!C71+Bölcsőde!C71+Óvoda!C71</f>
        <v>136763725</v>
      </c>
      <c r="D71" s="108">
        <f t="shared" si="10"/>
        <v>164014000</v>
      </c>
      <c r="E71" s="108">
        <f t="shared" si="11"/>
        <v>174482577</v>
      </c>
      <c r="F71" s="108">
        <f t="shared" si="13"/>
        <v>73293457</v>
      </c>
      <c r="G71" s="108">
        <f>Önkormányzat!D71</f>
        <v>21580000</v>
      </c>
      <c r="H71" s="108">
        <f>Önkormányzat!E71</f>
        <v>22584628</v>
      </c>
      <c r="I71" s="108">
        <f>Önkormányzat!F71</f>
        <v>7897104</v>
      </c>
      <c r="J71" s="108">
        <f>VÜMESZ!D71</f>
        <v>32024000</v>
      </c>
      <c r="K71" s="108">
        <f>VÜMESZ!E71</f>
        <v>32652850</v>
      </c>
      <c r="L71" s="108">
        <f>VÜMESZ!F71</f>
        <v>13688275</v>
      </c>
      <c r="M71" s="108">
        <f>Hivatal!D71</f>
        <v>34900000</v>
      </c>
      <c r="N71" s="108">
        <f>Hivatal!E71</f>
        <v>38283841</v>
      </c>
      <c r="O71" s="108">
        <f>Hivatal!F71</f>
        <v>15171751</v>
      </c>
      <c r="P71" s="108">
        <f>'Művelődési ház'!D71</f>
        <v>10510000</v>
      </c>
      <c r="Q71" s="108">
        <f>'Művelődési ház'!E71</f>
        <v>11350000</v>
      </c>
      <c r="R71" s="108">
        <f>'Művelődési ház'!F71</f>
        <v>4725482</v>
      </c>
      <c r="S71" s="108">
        <f>Bölcsőde!D71</f>
        <v>12600000</v>
      </c>
      <c r="T71" s="108">
        <f>Bölcsőde!E71</f>
        <v>14019812</v>
      </c>
      <c r="U71" s="108">
        <f>Bölcsőde!F71</f>
        <v>7050775</v>
      </c>
      <c r="V71" s="108">
        <f>Óvoda!D71</f>
        <v>52400000</v>
      </c>
      <c r="W71" s="108">
        <f>Óvoda!E71</f>
        <v>55591446</v>
      </c>
      <c r="X71" s="109">
        <f>Óvoda!F71</f>
        <v>24760070</v>
      </c>
    </row>
    <row r="72" spans="1:24" ht="25.15" customHeight="1" x14ac:dyDescent="0.25">
      <c r="A72" s="32" t="s">
        <v>119</v>
      </c>
      <c r="B72" s="25" t="s">
        <v>120</v>
      </c>
      <c r="C72" s="108">
        <f>Önkormányzat!C72+VÜMESZ!C72+Hivatal!C72+'Művelődési ház'!C72+Bölcsőde!C72+Óvoda!C72</f>
        <v>675952794</v>
      </c>
      <c r="D72" s="108">
        <f t="shared" si="10"/>
        <v>724859000</v>
      </c>
      <c r="E72" s="108">
        <f t="shared" si="11"/>
        <v>733554005</v>
      </c>
      <c r="F72" s="108">
        <f t="shared" si="13"/>
        <v>325875641</v>
      </c>
      <c r="G72" s="108">
        <f>Önkormányzat!D72</f>
        <v>346000000</v>
      </c>
      <c r="H72" s="108">
        <f>Önkormányzat!E72</f>
        <v>351500000</v>
      </c>
      <c r="I72" s="108">
        <f>Önkormányzat!F72</f>
        <v>150574613</v>
      </c>
      <c r="J72" s="108">
        <f>VÜMESZ!D72</f>
        <v>274509000</v>
      </c>
      <c r="K72" s="108">
        <f>VÜMESZ!E72</f>
        <v>275064597</v>
      </c>
      <c r="L72" s="108">
        <f>VÜMESZ!F72</f>
        <v>138339624</v>
      </c>
      <c r="M72" s="108">
        <f>Hivatal!D72</f>
        <v>20000000</v>
      </c>
      <c r="N72" s="108">
        <f>Hivatal!E72</f>
        <v>21593570</v>
      </c>
      <c r="O72" s="108">
        <f>Hivatal!F72</f>
        <v>7820724</v>
      </c>
      <c r="P72" s="108">
        <f>'Művelődési ház'!D72</f>
        <v>40000000</v>
      </c>
      <c r="Q72" s="108">
        <f>'Művelődési ház'!E72</f>
        <v>40316415</v>
      </c>
      <c r="R72" s="108">
        <f>'Művelődési ház'!F72</f>
        <v>10720961</v>
      </c>
      <c r="S72" s="108">
        <f>Bölcsőde!D72</f>
        <v>7000000</v>
      </c>
      <c r="T72" s="108">
        <f>Bölcsőde!E72</f>
        <v>7474014</v>
      </c>
      <c r="U72" s="108">
        <f>Bölcsőde!F72</f>
        <v>2847975</v>
      </c>
      <c r="V72" s="108">
        <f>Óvoda!D72</f>
        <v>37350000</v>
      </c>
      <c r="W72" s="108">
        <f>Óvoda!E72</f>
        <v>37605409</v>
      </c>
      <c r="X72" s="109">
        <f>Óvoda!F72</f>
        <v>15571744</v>
      </c>
    </row>
    <row r="73" spans="1:24" ht="25.15" customHeight="1" x14ac:dyDescent="0.25">
      <c r="A73" s="32" t="s">
        <v>121</v>
      </c>
      <c r="B73" s="25" t="s">
        <v>122</v>
      </c>
      <c r="C73" s="108">
        <f>Önkormányzat!C73+VÜMESZ!C73+Hivatal!C73+'Művelődési ház'!C73+Bölcsőde!C73+Óvoda!C73</f>
        <v>5031961</v>
      </c>
      <c r="D73" s="108">
        <f t="shared" si="10"/>
        <v>6000000</v>
      </c>
      <c r="E73" s="108">
        <f t="shared" si="11"/>
        <v>6000000</v>
      </c>
      <c r="F73" s="108">
        <f t="shared" si="13"/>
        <v>783842</v>
      </c>
      <c r="G73" s="108">
        <f>Önkormányzat!D73</f>
        <v>6000000</v>
      </c>
      <c r="H73" s="108">
        <f>Önkormányzat!E73</f>
        <v>6000000</v>
      </c>
      <c r="I73" s="108">
        <f>Önkormányzat!F73</f>
        <v>783842</v>
      </c>
      <c r="J73" s="108">
        <f>VÜMESZ!D73</f>
        <v>0</v>
      </c>
      <c r="K73" s="108">
        <f>VÜMESZ!E73</f>
        <v>0</v>
      </c>
      <c r="L73" s="108">
        <f>VÜMESZ!F73</f>
        <v>0</v>
      </c>
      <c r="M73" s="108">
        <f>Hivatal!D73</f>
        <v>0</v>
      </c>
      <c r="N73" s="108">
        <f>Hivatal!E73</f>
        <v>0</v>
      </c>
      <c r="O73" s="108">
        <f>Hivatal!F73</f>
        <v>0</v>
      </c>
      <c r="P73" s="108">
        <f>'Művelődési ház'!D73</f>
        <v>0</v>
      </c>
      <c r="Q73" s="108">
        <f>'Művelődési ház'!E73</f>
        <v>0</v>
      </c>
      <c r="R73" s="108">
        <f>'Művelődési ház'!F73</f>
        <v>0</v>
      </c>
      <c r="S73" s="108">
        <f>Bölcsőde!D73</f>
        <v>0</v>
      </c>
      <c r="T73" s="108">
        <f>Bölcsőde!E73</f>
        <v>0</v>
      </c>
      <c r="U73" s="108">
        <f>Bölcsőde!F73</f>
        <v>0</v>
      </c>
      <c r="V73" s="108">
        <f>Óvoda!D73</f>
        <v>0</v>
      </c>
      <c r="W73" s="108">
        <f>Óvoda!E73</f>
        <v>0</v>
      </c>
      <c r="X73" s="109">
        <f>Óvoda!F73</f>
        <v>0</v>
      </c>
    </row>
    <row r="74" spans="1:24" ht="25.15" customHeight="1" x14ac:dyDescent="0.25">
      <c r="A74" s="83" t="s">
        <v>123</v>
      </c>
      <c r="B74" s="11" t="s">
        <v>124</v>
      </c>
      <c r="C74" s="110">
        <f>Önkormányzat!C74+VÜMESZ!C74+Hivatal!C74+'Művelődési ház'!C74+Bölcsőde!C74+Óvoda!C74</f>
        <v>0</v>
      </c>
      <c r="D74" s="110">
        <f t="shared" si="10"/>
        <v>0</v>
      </c>
      <c r="E74" s="110">
        <f t="shared" si="11"/>
        <v>0</v>
      </c>
      <c r="F74" s="110">
        <f t="shared" si="13"/>
        <v>0</v>
      </c>
      <c r="G74" s="110">
        <f>Önkormányzat!D74</f>
        <v>0</v>
      </c>
      <c r="H74" s="110">
        <f>Önkormányzat!E74</f>
        <v>0</v>
      </c>
      <c r="I74" s="110">
        <f>Önkormányzat!F74</f>
        <v>0</v>
      </c>
      <c r="J74" s="110">
        <f>VÜMESZ!D74</f>
        <v>0</v>
      </c>
      <c r="K74" s="110">
        <f>VÜMESZ!E74</f>
        <v>0</v>
      </c>
      <c r="L74" s="110">
        <f>VÜMESZ!F74</f>
        <v>0</v>
      </c>
      <c r="M74" s="110">
        <f>Hivatal!D74</f>
        <v>0</v>
      </c>
      <c r="N74" s="110">
        <f>Hivatal!E74</f>
        <v>0</v>
      </c>
      <c r="O74" s="110">
        <f>Hivatal!F74</f>
        <v>0</v>
      </c>
      <c r="P74" s="110">
        <f>'Művelődési ház'!D74</f>
        <v>0</v>
      </c>
      <c r="Q74" s="110">
        <f>'Művelődési ház'!E74</f>
        <v>0</v>
      </c>
      <c r="R74" s="110">
        <f>'Művelődési ház'!F74</f>
        <v>0</v>
      </c>
      <c r="S74" s="110">
        <f>Bölcsőde!D74</f>
        <v>0</v>
      </c>
      <c r="T74" s="110">
        <f>Bölcsőde!E74</f>
        <v>0</v>
      </c>
      <c r="U74" s="110">
        <f>Bölcsőde!F74</f>
        <v>0</v>
      </c>
      <c r="V74" s="110">
        <f>Óvoda!D74</f>
        <v>0</v>
      </c>
      <c r="W74" s="110">
        <f>Óvoda!E74</f>
        <v>0</v>
      </c>
      <c r="X74" s="111">
        <f>Óvoda!F74</f>
        <v>0</v>
      </c>
    </row>
    <row r="75" spans="1:24" ht="25.15" customHeight="1" x14ac:dyDescent="0.25">
      <c r="A75" s="83" t="s">
        <v>125</v>
      </c>
      <c r="B75" s="11" t="s">
        <v>126</v>
      </c>
      <c r="C75" s="110">
        <f>Önkormányzat!C75+VÜMESZ!C75+Hivatal!C75+'Művelődési ház'!C75+Bölcsőde!C75+Óvoda!C75</f>
        <v>518576871</v>
      </c>
      <c r="D75" s="110">
        <f t="shared" si="10"/>
        <v>390806954</v>
      </c>
      <c r="E75" s="110">
        <f t="shared" si="11"/>
        <v>390806954</v>
      </c>
      <c r="F75" s="110">
        <f t="shared" si="13"/>
        <v>195403477</v>
      </c>
      <c r="G75" s="110">
        <f>Önkormányzat!D75</f>
        <v>390806954</v>
      </c>
      <c r="H75" s="110">
        <f>Önkormányzat!E75</f>
        <v>390806954</v>
      </c>
      <c r="I75" s="110">
        <f>Önkormányzat!F75</f>
        <v>195403477</v>
      </c>
      <c r="J75" s="110">
        <f>VÜMESZ!D75</f>
        <v>0</v>
      </c>
      <c r="K75" s="110">
        <f>VÜMESZ!E75</f>
        <v>0</v>
      </c>
      <c r="L75" s="110">
        <f>VÜMESZ!F75</f>
        <v>0</v>
      </c>
      <c r="M75" s="110">
        <f>Hivatal!D75</f>
        <v>0</v>
      </c>
      <c r="N75" s="110">
        <f>Hivatal!E75</f>
        <v>0</v>
      </c>
      <c r="O75" s="110">
        <f>Hivatal!F75</f>
        <v>0</v>
      </c>
      <c r="P75" s="110">
        <f>'Művelődési ház'!D75</f>
        <v>0</v>
      </c>
      <c r="Q75" s="110">
        <f>'Művelődési ház'!E75</f>
        <v>0</v>
      </c>
      <c r="R75" s="110">
        <f>'Művelődési ház'!F75</f>
        <v>0</v>
      </c>
      <c r="S75" s="110">
        <f>Bölcsőde!D75</f>
        <v>0</v>
      </c>
      <c r="T75" s="110">
        <f>Bölcsőde!E75</f>
        <v>0</v>
      </c>
      <c r="U75" s="110">
        <f>Bölcsőde!F75</f>
        <v>0</v>
      </c>
      <c r="V75" s="110">
        <f>Óvoda!D75</f>
        <v>0</v>
      </c>
      <c r="W75" s="110">
        <f>Óvoda!E75</f>
        <v>0</v>
      </c>
      <c r="X75" s="111">
        <f>Óvoda!F75</f>
        <v>0</v>
      </c>
    </row>
    <row r="76" spans="1:24" ht="25.15" customHeight="1" x14ac:dyDescent="0.25">
      <c r="A76" s="79" t="s">
        <v>127</v>
      </c>
      <c r="B76" s="80" t="s">
        <v>128</v>
      </c>
      <c r="C76" s="23">
        <f>Önkormányzat!C76+VÜMESZ!C76+Hivatal!C76+'Művelődési ház'!C76+Bölcsőde!C76+Óvoda!C76</f>
        <v>518576871</v>
      </c>
      <c r="D76" s="23">
        <f t="shared" si="10"/>
        <v>390806954</v>
      </c>
      <c r="E76" s="23">
        <f t="shared" si="11"/>
        <v>390806954</v>
      </c>
      <c r="F76" s="23">
        <f t="shared" si="13"/>
        <v>195403477</v>
      </c>
      <c r="G76" s="23">
        <f>Önkormányzat!D76</f>
        <v>390806954</v>
      </c>
      <c r="H76" s="23">
        <f>Önkormányzat!E76</f>
        <v>390806954</v>
      </c>
      <c r="I76" s="23">
        <f>Önkormányzat!F76</f>
        <v>195403477</v>
      </c>
      <c r="J76" s="23">
        <f>VÜMESZ!D76</f>
        <v>0</v>
      </c>
      <c r="K76" s="23">
        <f>VÜMESZ!E76</f>
        <v>0</v>
      </c>
      <c r="L76" s="23">
        <f>VÜMESZ!F76</f>
        <v>0</v>
      </c>
      <c r="M76" s="23">
        <f>Hivatal!D76</f>
        <v>0</v>
      </c>
      <c r="N76" s="23">
        <f>Hivatal!E76</f>
        <v>0</v>
      </c>
      <c r="O76" s="23">
        <f>Hivatal!F76</f>
        <v>0</v>
      </c>
      <c r="P76" s="23">
        <f>'Művelődési ház'!D76</f>
        <v>0</v>
      </c>
      <c r="Q76" s="23">
        <f>'Művelődési ház'!E76</f>
        <v>0</v>
      </c>
      <c r="R76" s="23">
        <f>'Művelődési ház'!F76</f>
        <v>0</v>
      </c>
      <c r="S76" s="23">
        <f>Bölcsőde!D76</f>
        <v>0</v>
      </c>
      <c r="T76" s="23">
        <f>Bölcsőde!E76</f>
        <v>0</v>
      </c>
      <c r="U76" s="23">
        <f>Bölcsőde!F76</f>
        <v>0</v>
      </c>
      <c r="V76" s="23">
        <f>Óvoda!D76</f>
        <v>0</v>
      </c>
      <c r="W76" s="23">
        <f>Óvoda!E76</f>
        <v>0</v>
      </c>
      <c r="X76" s="112">
        <f>Óvoda!F76</f>
        <v>0</v>
      </c>
    </row>
    <row r="77" spans="1:24" ht="25.15" customHeight="1" x14ac:dyDescent="0.25">
      <c r="A77" s="79" t="s">
        <v>129</v>
      </c>
      <c r="B77" s="80" t="s">
        <v>132</v>
      </c>
      <c r="C77" s="23">
        <f>Önkormányzat!C77+VÜMESZ!C77+Hivatal!C77+'Művelődési ház'!C77+Bölcsőde!C77+Óvoda!C77</f>
        <v>72026673</v>
      </c>
      <c r="D77" s="23">
        <f t="shared" si="10"/>
        <v>74969000</v>
      </c>
      <c r="E77" s="23">
        <f t="shared" si="11"/>
        <v>82969000</v>
      </c>
      <c r="F77" s="23">
        <f t="shared" si="13"/>
        <v>61916385</v>
      </c>
      <c r="G77" s="23">
        <f>Önkormányzat!D77</f>
        <v>74969000</v>
      </c>
      <c r="H77" s="23">
        <f>Önkormányzat!E77</f>
        <v>82969000</v>
      </c>
      <c r="I77" s="23">
        <f>Önkormányzat!F77</f>
        <v>61916385</v>
      </c>
      <c r="J77" s="23">
        <f>VÜMESZ!D77</f>
        <v>0</v>
      </c>
      <c r="K77" s="23">
        <f>VÜMESZ!E77</f>
        <v>0</v>
      </c>
      <c r="L77" s="23">
        <f>VÜMESZ!F77</f>
        <v>0</v>
      </c>
      <c r="M77" s="23">
        <f>Hivatal!D77</f>
        <v>0</v>
      </c>
      <c r="N77" s="23">
        <f>Hivatal!E77</f>
        <v>0</v>
      </c>
      <c r="O77" s="23">
        <f>Hivatal!F77</f>
        <v>0</v>
      </c>
      <c r="P77" s="23">
        <f>'Művelődési ház'!D77</f>
        <v>0</v>
      </c>
      <c r="Q77" s="23">
        <f>'Művelődési ház'!E77</f>
        <v>0</v>
      </c>
      <c r="R77" s="23">
        <f>'Művelődési ház'!F77</f>
        <v>0</v>
      </c>
      <c r="S77" s="23">
        <f>Bölcsőde!D77</f>
        <v>0</v>
      </c>
      <c r="T77" s="23">
        <f>Bölcsőde!E77</f>
        <v>0</v>
      </c>
      <c r="U77" s="23">
        <f>Bölcsőde!F77</f>
        <v>0</v>
      </c>
      <c r="V77" s="23">
        <f>Óvoda!D77</f>
        <v>0</v>
      </c>
      <c r="W77" s="23">
        <f>Óvoda!E77</f>
        <v>0</v>
      </c>
      <c r="X77" s="112">
        <f>Óvoda!F77</f>
        <v>0</v>
      </c>
    </row>
    <row r="78" spans="1:24" ht="25.15" customHeight="1" x14ac:dyDescent="0.25">
      <c r="A78" s="79" t="s">
        <v>130</v>
      </c>
      <c r="B78" s="80" t="s">
        <v>131</v>
      </c>
      <c r="C78" s="23">
        <f>Önkormányzat!C78+VÜMESZ!C78+Hivatal!C78+'Művelődési ház'!C78+Bölcsőde!C78+Óvoda!C78</f>
        <v>37268710</v>
      </c>
      <c r="D78" s="23">
        <f t="shared" si="10"/>
        <v>38049000</v>
      </c>
      <c r="E78" s="23">
        <f t="shared" si="11"/>
        <v>38049000</v>
      </c>
      <c r="F78" s="23">
        <f t="shared" si="13"/>
        <v>24392496</v>
      </c>
      <c r="G78" s="23">
        <f>Önkormányzat!D78</f>
        <v>38049000</v>
      </c>
      <c r="H78" s="23">
        <f>Önkormányzat!E78</f>
        <v>38049000</v>
      </c>
      <c r="I78" s="23">
        <f>Önkormányzat!F78</f>
        <v>24392496</v>
      </c>
      <c r="J78" s="23">
        <f>VÜMESZ!D78</f>
        <v>0</v>
      </c>
      <c r="K78" s="23">
        <f>VÜMESZ!E78</f>
        <v>0</v>
      </c>
      <c r="L78" s="23">
        <f>VÜMESZ!F78</f>
        <v>0</v>
      </c>
      <c r="M78" s="23">
        <f>Hivatal!D78</f>
        <v>0</v>
      </c>
      <c r="N78" s="23">
        <f>Hivatal!E78</f>
        <v>0</v>
      </c>
      <c r="O78" s="23">
        <f>Hivatal!F78</f>
        <v>0</v>
      </c>
      <c r="P78" s="23">
        <f>'Művelődési ház'!D78</f>
        <v>0</v>
      </c>
      <c r="Q78" s="23">
        <f>'Művelődési ház'!E78</f>
        <v>0</v>
      </c>
      <c r="R78" s="23">
        <f>'Művelődési ház'!F78</f>
        <v>0</v>
      </c>
      <c r="S78" s="23">
        <f>Bölcsőde!D78</f>
        <v>0</v>
      </c>
      <c r="T78" s="23">
        <f>Bölcsőde!E78</f>
        <v>0</v>
      </c>
      <c r="U78" s="23">
        <f>Bölcsőde!F78</f>
        <v>0</v>
      </c>
      <c r="V78" s="23">
        <f>Óvoda!D78</f>
        <v>0</v>
      </c>
      <c r="W78" s="23">
        <f>Óvoda!E78</f>
        <v>0</v>
      </c>
      <c r="X78" s="112">
        <f>Óvoda!F78</f>
        <v>0</v>
      </c>
    </row>
    <row r="79" spans="1:24" ht="25.15" customHeight="1" x14ac:dyDescent="0.25">
      <c r="A79" s="79"/>
      <c r="B79" s="11" t="s">
        <v>133</v>
      </c>
      <c r="C79" s="110">
        <f>Önkormányzat!C79+VÜMESZ!C79+Hivatal!C79+'Művelődési ház'!C79+Bölcsőde!C79+Óvoda!C79</f>
        <v>0</v>
      </c>
      <c r="D79" s="110">
        <f t="shared" si="10"/>
        <v>63215675</v>
      </c>
      <c r="E79" s="110">
        <f t="shared" si="11"/>
        <v>90823698</v>
      </c>
      <c r="F79" s="110">
        <f t="shared" si="13"/>
        <v>0</v>
      </c>
      <c r="G79" s="110">
        <f>Önkormányzat!D79</f>
        <v>63215675</v>
      </c>
      <c r="H79" s="110">
        <f>Önkormányzat!E79</f>
        <v>90823698</v>
      </c>
      <c r="I79" s="110">
        <f>Önkormányzat!F79</f>
        <v>0</v>
      </c>
      <c r="J79" s="110">
        <f>VÜMESZ!D79</f>
        <v>0</v>
      </c>
      <c r="K79" s="110">
        <f>VÜMESZ!E79</f>
        <v>0</v>
      </c>
      <c r="L79" s="110">
        <f>VÜMESZ!F79</f>
        <v>0</v>
      </c>
      <c r="M79" s="110">
        <f>Hivatal!D79</f>
        <v>0</v>
      </c>
      <c r="N79" s="110">
        <f>Hivatal!E79</f>
        <v>0</v>
      </c>
      <c r="O79" s="110">
        <f>Hivatal!F79</f>
        <v>0</v>
      </c>
      <c r="P79" s="110">
        <f>'Művelődési ház'!D79</f>
        <v>0</v>
      </c>
      <c r="Q79" s="110">
        <f>'Művelődési ház'!E79</f>
        <v>0</v>
      </c>
      <c r="R79" s="110">
        <f>'Művelődési ház'!F79</f>
        <v>0</v>
      </c>
      <c r="S79" s="110">
        <f>Bölcsőde!D79</f>
        <v>0</v>
      </c>
      <c r="T79" s="110">
        <f>Bölcsőde!E79</f>
        <v>0</v>
      </c>
      <c r="U79" s="110">
        <f>Bölcsőde!F79</f>
        <v>0</v>
      </c>
      <c r="V79" s="110">
        <f>Óvoda!D79</f>
        <v>0</v>
      </c>
      <c r="W79" s="110">
        <f>Óvoda!E79</f>
        <v>0</v>
      </c>
      <c r="X79" s="111">
        <f>Óvoda!F79</f>
        <v>0</v>
      </c>
    </row>
    <row r="80" spans="1:24" ht="25.15" customHeight="1" x14ac:dyDescent="0.25">
      <c r="A80" s="79"/>
      <c r="B80" s="11" t="s">
        <v>134</v>
      </c>
      <c r="C80" s="110">
        <f>Önkormányzat!C80+VÜMESZ!C80+Hivatal!C80+'Művelődési ház'!C80+Bölcsőde!C80+Óvoda!C80</f>
        <v>0</v>
      </c>
      <c r="D80" s="110">
        <f t="shared" si="10"/>
        <v>80000000</v>
      </c>
      <c r="E80" s="110">
        <f t="shared" si="11"/>
        <v>80000000</v>
      </c>
      <c r="F80" s="110">
        <f t="shared" si="13"/>
        <v>0</v>
      </c>
      <c r="G80" s="110">
        <f>Önkormányzat!D80</f>
        <v>80000000</v>
      </c>
      <c r="H80" s="110">
        <f>Önkormányzat!E80</f>
        <v>80000000</v>
      </c>
      <c r="I80" s="110">
        <f>Önkormányzat!F80</f>
        <v>0</v>
      </c>
      <c r="J80" s="110">
        <f>VÜMESZ!D80</f>
        <v>0</v>
      </c>
      <c r="K80" s="110">
        <f>VÜMESZ!E80</f>
        <v>0</v>
      </c>
      <c r="L80" s="110">
        <f>VÜMESZ!F80</f>
        <v>0</v>
      </c>
      <c r="M80" s="110">
        <f>Hivatal!D80</f>
        <v>0</v>
      </c>
      <c r="N80" s="110">
        <f>Hivatal!E80</f>
        <v>0</v>
      </c>
      <c r="O80" s="110">
        <f>Hivatal!F80</f>
        <v>0</v>
      </c>
      <c r="P80" s="110">
        <f>'Művelődési ház'!D80</f>
        <v>0</v>
      </c>
      <c r="Q80" s="110">
        <f>'Művelődési ház'!E80</f>
        <v>0</v>
      </c>
      <c r="R80" s="110">
        <f>'Művelődési ház'!F80</f>
        <v>0</v>
      </c>
      <c r="S80" s="110">
        <f>Bölcsőde!D80</f>
        <v>0</v>
      </c>
      <c r="T80" s="110">
        <f>Bölcsőde!E80</f>
        <v>0</v>
      </c>
      <c r="U80" s="110">
        <f>Bölcsőde!F80</f>
        <v>0</v>
      </c>
      <c r="V80" s="110">
        <f>Óvoda!D80</f>
        <v>0</v>
      </c>
      <c r="W80" s="110">
        <f>Óvoda!E80</f>
        <v>0</v>
      </c>
      <c r="X80" s="111">
        <f>Óvoda!F80</f>
        <v>0</v>
      </c>
    </row>
    <row r="81" spans="1:24" ht="25.15" customHeight="1" x14ac:dyDescent="0.25">
      <c r="A81" s="79" t="s">
        <v>135</v>
      </c>
      <c r="B81" s="80" t="s">
        <v>136</v>
      </c>
      <c r="C81" s="23">
        <f>Önkormányzat!C81+VÜMESZ!C81+Hivatal!C81+'Művelődési ház'!C81+Bölcsőde!C81+Óvoda!C81</f>
        <v>0</v>
      </c>
      <c r="D81" s="23">
        <f t="shared" si="10"/>
        <v>143215675</v>
      </c>
      <c r="E81" s="23">
        <f t="shared" si="11"/>
        <v>170823698</v>
      </c>
      <c r="F81" s="23">
        <f t="shared" si="13"/>
        <v>0</v>
      </c>
      <c r="G81" s="23">
        <f>Önkormányzat!D81</f>
        <v>143215675</v>
      </c>
      <c r="H81" s="23">
        <f>Önkormányzat!E81</f>
        <v>170823698</v>
      </c>
      <c r="I81" s="23">
        <f>Önkormányzat!F81</f>
        <v>0</v>
      </c>
      <c r="J81" s="23">
        <f>VÜMESZ!D81</f>
        <v>0</v>
      </c>
      <c r="K81" s="23">
        <f>VÜMESZ!E81</f>
        <v>0</v>
      </c>
      <c r="L81" s="23">
        <f>VÜMESZ!F81</f>
        <v>0</v>
      </c>
      <c r="M81" s="23">
        <f>Hivatal!D81</f>
        <v>0</v>
      </c>
      <c r="N81" s="23">
        <f>Hivatal!E81</f>
        <v>0</v>
      </c>
      <c r="O81" s="23">
        <f>Hivatal!F81</f>
        <v>0</v>
      </c>
      <c r="P81" s="23">
        <f>'Művelődési ház'!D81</f>
        <v>0</v>
      </c>
      <c r="Q81" s="23">
        <f>'Művelődési ház'!E81</f>
        <v>0</v>
      </c>
      <c r="R81" s="23">
        <f>'Művelődési ház'!F81</f>
        <v>0</v>
      </c>
      <c r="S81" s="23">
        <f>Bölcsőde!D81</f>
        <v>0</v>
      </c>
      <c r="T81" s="23">
        <f>Bölcsőde!E81</f>
        <v>0</v>
      </c>
      <c r="U81" s="23">
        <f>Bölcsőde!F81</f>
        <v>0</v>
      </c>
      <c r="V81" s="23">
        <f>Óvoda!D81</f>
        <v>0</v>
      </c>
      <c r="W81" s="23">
        <f>Óvoda!E81</f>
        <v>0</v>
      </c>
      <c r="X81" s="112">
        <f>Óvoda!F81</f>
        <v>0</v>
      </c>
    </row>
    <row r="82" spans="1:24" ht="25.15" customHeight="1" x14ac:dyDescent="0.25">
      <c r="A82" s="32" t="s">
        <v>137</v>
      </c>
      <c r="B82" s="25" t="s">
        <v>138</v>
      </c>
      <c r="C82" s="108">
        <f>Önkormányzat!C82+VÜMESZ!C82+Hivatal!C82+'Művelődési ház'!C82+Bölcsőde!C82+Óvoda!C82</f>
        <v>627872254</v>
      </c>
      <c r="D82" s="108">
        <f t="shared" si="10"/>
        <v>647040629</v>
      </c>
      <c r="E82" s="108">
        <f t="shared" si="11"/>
        <v>682648652</v>
      </c>
      <c r="F82" s="108">
        <f t="shared" si="13"/>
        <v>281712358</v>
      </c>
      <c r="G82" s="108">
        <f>Önkormányzat!D82</f>
        <v>647040629</v>
      </c>
      <c r="H82" s="108">
        <f>Önkormányzat!E82</f>
        <v>682648652</v>
      </c>
      <c r="I82" s="108">
        <f>Önkormányzat!F82</f>
        <v>281712358</v>
      </c>
      <c r="J82" s="108">
        <f>VÜMESZ!D82</f>
        <v>0</v>
      </c>
      <c r="K82" s="108">
        <f>VÜMESZ!E82</f>
        <v>0</v>
      </c>
      <c r="L82" s="108">
        <f>VÜMESZ!F82</f>
        <v>0</v>
      </c>
      <c r="M82" s="108">
        <f>Hivatal!D82</f>
        <v>0</v>
      </c>
      <c r="N82" s="108">
        <f>Hivatal!E82</f>
        <v>0</v>
      </c>
      <c r="O82" s="108">
        <f>Hivatal!F82</f>
        <v>0</v>
      </c>
      <c r="P82" s="108">
        <f>'Művelődési ház'!D82</f>
        <v>0</v>
      </c>
      <c r="Q82" s="108">
        <f>'Művelődési ház'!E82</f>
        <v>0</v>
      </c>
      <c r="R82" s="108">
        <f>'Művelődési ház'!F82</f>
        <v>0</v>
      </c>
      <c r="S82" s="108">
        <f>Bölcsőde!D82</f>
        <v>0</v>
      </c>
      <c r="T82" s="108">
        <f>Bölcsőde!E82</f>
        <v>0</v>
      </c>
      <c r="U82" s="108">
        <f>Bölcsőde!F82</f>
        <v>0</v>
      </c>
      <c r="V82" s="108">
        <f>Óvoda!D82</f>
        <v>0</v>
      </c>
      <c r="W82" s="108">
        <f>Óvoda!E82</f>
        <v>0</v>
      </c>
      <c r="X82" s="109">
        <f>Óvoda!F82</f>
        <v>0</v>
      </c>
    </row>
    <row r="83" spans="1:24" ht="25.15" customHeight="1" x14ac:dyDescent="0.25">
      <c r="A83" s="32" t="s">
        <v>139</v>
      </c>
      <c r="B83" s="25" t="s">
        <v>140</v>
      </c>
      <c r="C83" s="108">
        <f>Önkormányzat!C83+VÜMESZ!C83+Hivatal!C83+'Művelődési ház'!C83+Bölcsőde!C83+Óvoda!C83</f>
        <v>182149951</v>
      </c>
      <c r="D83" s="108">
        <f t="shared" si="10"/>
        <v>172348000</v>
      </c>
      <c r="E83" s="108">
        <f t="shared" si="11"/>
        <v>176029402</v>
      </c>
      <c r="F83" s="108">
        <f t="shared" si="13"/>
        <v>35033907</v>
      </c>
      <c r="G83" s="108">
        <f>Önkormányzat!D83</f>
        <v>156000000</v>
      </c>
      <c r="H83" s="108">
        <f>Önkormányzat!E83</f>
        <v>159681402</v>
      </c>
      <c r="I83" s="108">
        <f>Önkormányzat!F83</f>
        <v>30809245</v>
      </c>
      <c r="J83" s="108">
        <f>VÜMESZ!D83</f>
        <v>3167000</v>
      </c>
      <c r="K83" s="108">
        <f>VÜMESZ!E83</f>
        <v>3167000</v>
      </c>
      <c r="L83" s="108">
        <f>VÜMESZ!F83</f>
        <v>493770</v>
      </c>
      <c r="M83" s="108">
        <f>Hivatal!D83</f>
        <v>0</v>
      </c>
      <c r="N83" s="108">
        <f>Hivatal!E83</f>
        <v>0</v>
      </c>
      <c r="O83" s="108">
        <f>Hivatal!F83</f>
        <v>0</v>
      </c>
      <c r="P83" s="108">
        <f>'Művelődési ház'!D83</f>
        <v>9939000</v>
      </c>
      <c r="Q83" s="108">
        <f>'Művelődési ház'!E83</f>
        <v>9939000</v>
      </c>
      <c r="R83" s="108">
        <f>'Művelődési ház'!F83</f>
        <v>2605726</v>
      </c>
      <c r="S83" s="108">
        <f>Bölcsőde!D83</f>
        <v>1210000</v>
      </c>
      <c r="T83" s="108">
        <f>Bölcsőde!E83</f>
        <v>1210000</v>
      </c>
      <c r="U83" s="108">
        <f>Bölcsőde!F83</f>
        <v>358140</v>
      </c>
      <c r="V83" s="108">
        <f>Óvoda!D83</f>
        <v>2032000</v>
      </c>
      <c r="W83" s="108">
        <f>Óvoda!E83</f>
        <v>2032000</v>
      </c>
      <c r="X83" s="109">
        <f>Óvoda!F83</f>
        <v>767026</v>
      </c>
    </row>
    <row r="84" spans="1:24" s="16" customFormat="1" ht="25.15" customHeight="1" x14ac:dyDescent="0.25">
      <c r="A84" s="113"/>
      <c r="B84" s="13" t="s">
        <v>192</v>
      </c>
      <c r="C84" s="15">
        <f>Önkormányzat!C84+VÜMESZ!C84+Hivatal!C84+'Művelődési ház'!C84+Bölcsőde!C84+Óvoda!C84</f>
        <v>0</v>
      </c>
      <c r="D84" s="15">
        <f t="shared" si="10"/>
        <v>0</v>
      </c>
      <c r="E84" s="15">
        <f t="shared" si="11"/>
        <v>0</v>
      </c>
      <c r="F84" s="15">
        <f t="shared" si="13"/>
        <v>0</v>
      </c>
      <c r="G84" s="15"/>
      <c r="H84" s="15"/>
      <c r="I84" s="15"/>
      <c r="J84" s="15"/>
      <c r="K84" s="15"/>
      <c r="L84" s="15"/>
      <c r="M84" s="15"/>
      <c r="N84" s="15"/>
      <c r="O84" s="15"/>
      <c r="P84" s="15">
        <f>'Művelődési ház'!D84</f>
        <v>0</v>
      </c>
      <c r="Q84" s="15">
        <f>'Művelődési ház'!E84</f>
        <v>0</v>
      </c>
      <c r="R84" s="15">
        <f>'Művelődési ház'!F84</f>
        <v>0</v>
      </c>
      <c r="S84" s="15"/>
      <c r="T84" s="15"/>
      <c r="U84" s="15"/>
      <c r="V84" s="15">
        <f>Óvoda!D84</f>
        <v>0</v>
      </c>
      <c r="W84" s="15">
        <f>Óvoda!E84</f>
        <v>0</v>
      </c>
      <c r="X84" s="114">
        <f>Óvoda!F84</f>
        <v>0</v>
      </c>
    </row>
    <row r="85" spans="1:24" ht="25.15" customHeight="1" x14ac:dyDescent="0.25">
      <c r="A85" s="32" t="s">
        <v>141</v>
      </c>
      <c r="B85" s="25" t="s">
        <v>142</v>
      </c>
      <c r="C85" s="108">
        <f>Önkormányzat!C85+VÜMESZ!C85+Hivatal!C85+'Művelődési ház'!C85+Bölcsőde!C85+Óvoda!C85</f>
        <v>123774557</v>
      </c>
      <c r="D85" s="108">
        <f t="shared" si="10"/>
        <v>93250000</v>
      </c>
      <c r="E85" s="108">
        <f t="shared" si="11"/>
        <v>92250000</v>
      </c>
      <c r="F85" s="108">
        <f t="shared" si="13"/>
        <v>1650120</v>
      </c>
      <c r="G85" s="108">
        <f>Önkormányzat!D85</f>
        <v>93250000</v>
      </c>
      <c r="H85" s="108">
        <f>Önkormányzat!E85</f>
        <v>92250000</v>
      </c>
      <c r="I85" s="108">
        <f>Önkormányzat!F85</f>
        <v>1650120</v>
      </c>
      <c r="J85" s="108">
        <f>VÜMESZ!D85</f>
        <v>0</v>
      </c>
      <c r="K85" s="108">
        <f>VÜMESZ!E85</f>
        <v>0</v>
      </c>
      <c r="L85" s="108">
        <f>VÜMESZ!F85</f>
        <v>0</v>
      </c>
      <c r="M85" s="108">
        <f>Hivatal!D85</f>
        <v>0</v>
      </c>
      <c r="N85" s="108">
        <f>Hivatal!E85</f>
        <v>0</v>
      </c>
      <c r="O85" s="108">
        <f>Hivatal!F85</f>
        <v>0</v>
      </c>
      <c r="P85" s="108">
        <f>'Művelődési ház'!D85</f>
        <v>0</v>
      </c>
      <c r="Q85" s="108">
        <f>'Művelődési ház'!E85</f>
        <v>0</v>
      </c>
      <c r="R85" s="108">
        <f>'Művelődési ház'!F85</f>
        <v>0</v>
      </c>
      <c r="S85" s="108">
        <f>Bölcsőde!D85</f>
        <v>0</v>
      </c>
      <c r="T85" s="108">
        <f>Bölcsőde!E85</f>
        <v>0</v>
      </c>
      <c r="U85" s="108">
        <f>Bölcsőde!F85</f>
        <v>0</v>
      </c>
      <c r="V85" s="108">
        <f>Óvoda!D85</f>
        <v>0</v>
      </c>
      <c r="W85" s="108">
        <f>Óvoda!E85</f>
        <v>0</v>
      </c>
      <c r="X85" s="109">
        <f>Óvoda!F85</f>
        <v>0</v>
      </c>
    </row>
    <row r="86" spans="1:24" ht="25.15" customHeight="1" x14ac:dyDescent="0.25">
      <c r="A86" s="115"/>
      <c r="B86" s="13" t="s">
        <v>193</v>
      </c>
      <c r="C86" s="14">
        <f>Önkormányzat!C86+VÜMESZ!C86+Hivatal!C86+'Művelődési ház'!C86+Bölcsőde!C86+Óvoda!C86</f>
        <v>0</v>
      </c>
      <c r="D86" s="14">
        <f t="shared" si="10"/>
        <v>0</v>
      </c>
      <c r="E86" s="14">
        <f t="shared" si="11"/>
        <v>0</v>
      </c>
      <c r="F86" s="14">
        <f t="shared" si="13"/>
        <v>0</v>
      </c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>
        <f>Óvoda!D86</f>
        <v>0</v>
      </c>
      <c r="W86" s="14">
        <f>Óvoda!E86</f>
        <v>0</v>
      </c>
      <c r="X86" s="116">
        <f>Óvoda!F86</f>
        <v>0</v>
      </c>
    </row>
    <row r="87" spans="1:24" ht="25.15" customHeight="1" x14ac:dyDescent="0.25">
      <c r="A87" s="79" t="s">
        <v>143</v>
      </c>
      <c r="B87" s="80" t="s">
        <v>144</v>
      </c>
      <c r="C87" s="23">
        <f>Önkormányzat!C87+VÜMESZ!C87+Hivatal!C87+'Művelődési ház'!C87+Bölcsőde!C87+Óvoda!C87</f>
        <v>0</v>
      </c>
      <c r="D87" s="23">
        <f t="shared" si="10"/>
        <v>0</v>
      </c>
      <c r="E87" s="23">
        <f t="shared" si="11"/>
        <v>0</v>
      </c>
      <c r="F87" s="23">
        <f t="shared" si="13"/>
        <v>0</v>
      </c>
      <c r="G87" s="23">
        <f>Önkormányzat!D87</f>
        <v>0</v>
      </c>
      <c r="H87" s="23">
        <f>Önkormányzat!E87</f>
        <v>0</v>
      </c>
      <c r="I87" s="23">
        <f>Önkormányzat!F87</f>
        <v>0</v>
      </c>
      <c r="J87" s="23">
        <f>VÜMESZ!D87</f>
        <v>0</v>
      </c>
      <c r="K87" s="23">
        <f>VÜMESZ!E87</f>
        <v>0</v>
      </c>
      <c r="L87" s="23">
        <f>VÜMESZ!F87</f>
        <v>0</v>
      </c>
      <c r="M87" s="23">
        <f>Hivatal!D87</f>
        <v>0</v>
      </c>
      <c r="N87" s="23">
        <f>Hivatal!E87</f>
        <v>0</v>
      </c>
      <c r="O87" s="23">
        <f>Hivatal!F87</f>
        <v>0</v>
      </c>
      <c r="P87" s="23">
        <f>'Művelődési ház'!D87</f>
        <v>0</v>
      </c>
      <c r="Q87" s="23">
        <f>'Művelődési ház'!E87</f>
        <v>0</v>
      </c>
      <c r="R87" s="23">
        <f>'Művelődési ház'!F87</f>
        <v>0</v>
      </c>
      <c r="S87" s="23">
        <f>Bölcsőde!D87</f>
        <v>0</v>
      </c>
      <c r="T87" s="23">
        <f>Bölcsőde!E87</f>
        <v>0</v>
      </c>
      <c r="U87" s="23">
        <f>Bölcsőde!F87</f>
        <v>0</v>
      </c>
      <c r="V87" s="23">
        <f>Óvoda!D87</f>
        <v>0</v>
      </c>
      <c r="W87" s="23">
        <f>Óvoda!E87</f>
        <v>0</v>
      </c>
      <c r="X87" s="112">
        <f>Óvoda!F87</f>
        <v>0</v>
      </c>
    </row>
    <row r="88" spans="1:24" ht="25.15" customHeight="1" x14ac:dyDescent="0.25">
      <c r="A88" s="79" t="s">
        <v>195</v>
      </c>
      <c r="B88" s="80" t="s">
        <v>197</v>
      </c>
      <c r="C88" s="23">
        <f>Önkormányzat!C88+VÜMESZ!C88+Hivatal!C88+'Művelődési ház'!C88+Bölcsőde!C88+Óvoda!C88</f>
        <v>0</v>
      </c>
      <c r="D88" s="23">
        <f t="shared" si="10"/>
        <v>0</v>
      </c>
      <c r="E88" s="23">
        <f t="shared" si="11"/>
        <v>0</v>
      </c>
      <c r="F88" s="23">
        <f t="shared" si="13"/>
        <v>0</v>
      </c>
      <c r="G88" s="23">
        <f>Önkormányzat!D88</f>
        <v>0</v>
      </c>
      <c r="H88" s="23">
        <f>Önkormányzat!E88</f>
        <v>0</v>
      </c>
      <c r="I88" s="23">
        <f>Önkormányzat!F88</f>
        <v>0</v>
      </c>
      <c r="J88" s="23">
        <f>VÜMESZ!D88</f>
        <v>0</v>
      </c>
      <c r="K88" s="23">
        <f>VÜMESZ!E88</f>
        <v>0</v>
      </c>
      <c r="L88" s="23">
        <f>VÜMESZ!F88</f>
        <v>0</v>
      </c>
      <c r="M88" s="23">
        <f>Hivatal!D88</f>
        <v>0</v>
      </c>
      <c r="N88" s="23">
        <f>Hivatal!E88</f>
        <v>0</v>
      </c>
      <c r="O88" s="23">
        <f>Hivatal!F88</f>
        <v>0</v>
      </c>
      <c r="P88" s="23">
        <f>'Művelődési ház'!D88</f>
        <v>0</v>
      </c>
      <c r="Q88" s="23">
        <f>'Művelődési ház'!E88</f>
        <v>0</v>
      </c>
      <c r="R88" s="23">
        <f>'Művelődési ház'!F88</f>
        <v>0</v>
      </c>
      <c r="S88" s="23">
        <f>Bölcsőde!D88</f>
        <v>0</v>
      </c>
      <c r="T88" s="23">
        <f>Bölcsőde!E88</f>
        <v>0</v>
      </c>
      <c r="U88" s="23">
        <f>Bölcsőde!F88</f>
        <v>0</v>
      </c>
      <c r="V88" s="23">
        <f>Óvoda!D88</f>
        <v>0</v>
      </c>
      <c r="W88" s="23">
        <f>Óvoda!E88</f>
        <v>0</v>
      </c>
      <c r="X88" s="112">
        <f>Óvoda!F88</f>
        <v>0</v>
      </c>
    </row>
    <row r="89" spans="1:24" ht="25.15" customHeight="1" x14ac:dyDescent="0.25">
      <c r="A89" s="79" t="s">
        <v>147</v>
      </c>
      <c r="B89" s="80" t="s">
        <v>148</v>
      </c>
      <c r="C89" s="23">
        <f>Önkormányzat!C89+VÜMESZ!C89+Hivatal!C89+'Művelődési ház'!C89+Bölcsőde!C89+Óvoda!C89</f>
        <v>0</v>
      </c>
      <c r="D89" s="23">
        <f t="shared" si="10"/>
        <v>0</v>
      </c>
      <c r="E89" s="23">
        <f t="shared" si="11"/>
        <v>0</v>
      </c>
      <c r="F89" s="23">
        <f t="shared" si="13"/>
        <v>0</v>
      </c>
      <c r="G89" s="23">
        <f>Önkormányzat!D89</f>
        <v>0</v>
      </c>
      <c r="H89" s="23">
        <f>Önkormányzat!E89</f>
        <v>0</v>
      </c>
      <c r="I89" s="23">
        <f>Önkormányzat!F89</f>
        <v>0</v>
      </c>
      <c r="J89" s="23">
        <f>VÜMESZ!D89</f>
        <v>0</v>
      </c>
      <c r="K89" s="23">
        <f>VÜMESZ!E89</f>
        <v>0</v>
      </c>
      <c r="L89" s="23">
        <f>VÜMESZ!F89</f>
        <v>0</v>
      </c>
      <c r="M89" s="23">
        <f>Hivatal!D89</f>
        <v>0</v>
      </c>
      <c r="N89" s="23">
        <f>Hivatal!E89</f>
        <v>0</v>
      </c>
      <c r="O89" s="23">
        <f>Hivatal!F89</f>
        <v>0</v>
      </c>
      <c r="P89" s="23">
        <f>'Művelődési ház'!D89</f>
        <v>0</v>
      </c>
      <c r="Q89" s="23">
        <f>'Művelődési ház'!E89</f>
        <v>0</v>
      </c>
      <c r="R89" s="23">
        <f>'Művelődési ház'!F89</f>
        <v>0</v>
      </c>
      <c r="S89" s="23">
        <f>Bölcsőde!D89</f>
        <v>0</v>
      </c>
      <c r="T89" s="23">
        <f>Bölcsőde!E89</f>
        <v>0</v>
      </c>
      <c r="U89" s="23">
        <f>Bölcsőde!F89</f>
        <v>0</v>
      </c>
      <c r="V89" s="23">
        <f>Óvoda!D89</f>
        <v>0</v>
      </c>
      <c r="W89" s="23">
        <f>Óvoda!E89</f>
        <v>0</v>
      </c>
      <c r="X89" s="112">
        <f>Óvoda!F89</f>
        <v>0</v>
      </c>
    </row>
    <row r="90" spans="1:24" ht="25.15" customHeight="1" x14ac:dyDescent="0.25">
      <c r="A90" s="79" t="s">
        <v>149</v>
      </c>
      <c r="B90" s="80" t="s">
        <v>150</v>
      </c>
      <c r="C90" s="23">
        <f>Önkormányzat!C90+VÜMESZ!C90+Hivatal!C90+'Művelődési ház'!C90+Bölcsőde!C90+Óvoda!C90</f>
        <v>5588000</v>
      </c>
      <c r="D90" s="23">
        <f t="shared" si="10"/>
        <v>9412000</v>
      </c>
      <c r="E90" s="23">
        <f t="shared" si="11"/>
        <v>9412000</v>
      </c>
      <c r="F90" s="23">
        <f t="shared" si="13"/>
        <v>0</v>
      </c>
      <c r="G90" s="23">
        <f>Önkormányzat!D90</f>
        <v>9412000</v>
      </c>
      <c r="H90" s="23">
        <f>Önkormányzat!E90</f>
        <v>9412000</v>
      </c>
      <c r="I90" s="23">
        <f>Önkormányzat!F90</f>
        <v>0</v>
      </c>
      <c r="J90" s="23">
        <f>VÜMESZ!D90</f>
        <v>0</v>
      </c>
      <c r="K90" s="23">
        <f>VÜMESZ!E90</f>
        <v>0</v>
      </c>
      <c r="L90" s="23">
        <f>VÜMESZ!F90</f>
        <v>0</v>
      </c>
      <c r="M90" s="23">
        <f>Hivatal!D90</f>
        <v>0</v>
      </c>
      <c r="N90" s="23">
        <f>Hivatal!E90</f>
        <v>0</v>
      </c>
      <c r="O90" s="23">
        <f>Hivatal!F90</f>
        <v>0</v>
      </c>
      <c r="P90" s="23">
        <f>'Művelődési ház'!D90</f>
        <v>0</v>
      </c>
      <c r="Q90" s="23">
        <f>'Művelődési ház'!E90</f>
        <v>0</v>
      </c>
      <c r="R90" s="23">
        <f>'Művelődési ház'!F90</f>
        <v>0</v>
      </c>
      <c r="S90" s="23">
        <f>Bölcsőde!D90</f>
        <v>0</v>
      </c>
      <c r="T90" s="23">
        <f>Bölcsőde!E90</f>
        <v>0</v>
      </c>
      <c r="U90" s="23">
        <f>Bölcsőde!F90</f>
        <v>0</v>
      </c>
      <c r="V90" s="23">
        <f>Óvoda!D90</f>
        <v>0</v>
      </c>
      <c r="W90" s="23">
        <f>Óvoda!E90</f>
        <v>0</v>
      </c>
      <c r="X90" s="112">
        <f>Óvoda!F90</f>
        <v>0</v>
      </c>
    </row>
    <row r="91" spans="1:24" ht="25.15" customHeight="1" x14ac:dyDescent="0.25">
      <c r="A91" s="32" t="s">
        <v>151</v>
      </c>
      <c r="B91" s="25" t="s">
        <v>152</v>
      </c>
      <c r="C91" s="108">
        <f>Önkormányzat!C91+VÜMESZ!C91+Hivatal!C91+'Művelődési ház'!C91+Bölcsőde!C91+Óvoda!C91</f>
        <v>5588000</v>
      </c>
      <c r="D91" s="108">
        <f t="shared" si="10"/>
        <v>9412000</v>
      </c>
      <c r="E91" s="108">
        <f t="shared" si="11"/>
        <v>9412000</v>
      </c>
      <c r="F91" s="108">
        <f t="shared" si="13"/>
        <v>0</v>
      </c>
      <c r="G91" s="108">
        <f>Önkormányzat!D91</f>
        <v>9412000</v>
      </c>
      <c r="H91" s="108">
        <f>Önkormányzat!E91</f>
        <v>9412000</v>
      </c>
      <c r="I91" s="108">
        <f>Önkormányzat!F91</f>
        <v>0</v>
      </c>
      <c r="J91" s="108">
        <f>VÜMESZ!D91</f>
        <v>0</v>
      </c>
      <c r="K91" s="108">
        <f>VÜMESZ!E91</f>
        <v>0</v>
      </c>
      <c r="L91" s="108">
        <f>VÜMESZ!F91</f>
        <v>0</v>
      </c>
      <c r="M91" s="108">
        <f>Hivatal!D91</f>
        <v>0</v>
      </c>
      <c r="N91" s="108">
        <f>Hivatal!E91</f>
        <v>0</v>
      </c>
      <c r="O91" s="108">
        <f>Hivatal!F91</f>
        <v>0</v>
      </c>
      <c r="P91" s="108">
        <f>'Művelődési ház'!D91</f>
        <v>0</v>
      </c>
      <c r="Q91" s="108">
        <f>'Művelődési ház'!E91</f>
        <v>0</v>
      </c>
      <c r="R91" s="108">
        <f>'Művelődési ház'!F91</f>
        <v>0</v>
      </c>
      <c r="S91" s="108">
        <f>Bölcsőde!D91</f>
        <v>0</v>
      </c>
      <c r="T91" s="108">
        <f>Bölcsőde!E91</f>
        <v>0</v>
      </c>
      <c r="U91" s="108">
        <f>Bölcsőde!F91</f>
        <v>0</v>
      </c>
      <c r="V91" s="108">
        <f>Óvoda!D91</f>
        <v>0</v>
      </c>
      <c r="W91" s="108">
        <f>Óvoda!E91</f>
        <v>0</v>
      </c>
      <c r="X91" s="109">
        <f>Óvoda!F91</f>
        <v>0</v>
      </c>
    </row>
    <row r="92" spans="1:24" ht="25.15" customHeight="1" x14ac:dyDescent="0.3">
      <c r="A92" s="34"/>
      <c r="B92" s="29" t="s">
        <v>153</v>
      </c>
      <c r="C92" s="22">
        <f>Önkormányzat!C92+VÜMESZ!C92+Hivatal!C92+'Művelődési ház'!C92+Bölcsőde!C92+Óvoda!C92</f>
        <v>2725346359</v>
      </c>
      <c r="D92" s="22">
        <f t="shared" si="10"/>
        <v>2970727629</v>
      </c>
      <c r="E92" s="22">
        <f t="shared" si="11"/>
        <v>3067014275</v>
      </c>
      <c r="F92" s="22">
        <f t="shared" si="13"/>
        <v>1253940264</v>
      </c>
      <c r="G92" s="22">
        <f>Önkormányzat!D92</f>
        <v>1411202629</v>
      </c>
      <c r="H92" s="22">
        <f>Önkormányzat!E92</f>
        <v>1460259592</v>
      </c>
      <c r="I92" s="22">
        <f>Önkormányzat!F92</f>
        <v>538252335</v>
      </c>
      <c r="J92" s="22">
        <f>VÜMESZ!D92</f>
        <v>532000000</v>
      </c>
      <c r="K92" s="22">
        <f>VÜMESZ!E92</f>
        <v>535430337</v>
      </c>
      <c r="L92" s="22">
        <f>VÜMESZ!F92</f>
        <v>251409210</v>
      </c>
      <c r="M92" s="22">
        <f>Hivatal!D92</f>
        <v>312900000</v>
      </c>
      <c r="N92" s="22">
        <f>Hivatal!E92</f>
        <v>329280616</v>
      </c>
      <c r="O92" s="22">
        <f>Hivatal!F92</f>
        <v>138099987</v>
      </c>
      <c r="P92" s="22">
        <f>'Művelődési ház'!D92</f>
        <v>135999000</v>
      </c>
      <c r="Q92" s="22">
        <f>'Művelődési ház'!E92</f>
        <v>140155415</v>
      </c>
      <c r="R92" s="22">
        <f>'Művelődési ház'!F92</f>
        <v>51600031</v>
      </c>
      <c r="S92" s="22">
        <f>Bölcsőde!D92</f>
        <v>115190000</v>
      </c>
      <c r="T92" s="22">
        <f>Bölcsőde!E92</f>
        <v>122056226</v>
      </c>
      <c r="U92" s="22">
        <f>Bölcsőde!F92</f>
        <v>58033412</v>
      </c>
      <c r="V92" s="22">
        <f>Óvoda!D92</f>
        <v>463436000</v>
      </c>
      <c r="W92" s="22">
        <f>Óvoda!E92</f>
        <v>479832089</v>
      </c>
      <c r="X92" s="91">
        <f>Óvoda!F92</f>
        <v>216545289</v>
      </c>
    </row>
    <row r="93" spans="1:24" ht="25.15" customHeight="1" x14ac:dyDescent="0.25">
      <c r="A93" s="79" t="s">
        <v>154</v>
      </c>
      <c r="B93" s="80" t="s">
        <v>155</v>
      </c>
      <c r="C93" s="23">
        <f>Önkormányzat!C93+VÜMESZ!C93+Hivatal!C93+'Művelődési ház'!C93+Bölcsőde!C93+Óvoda!C93</f>
        <v>304665700</v>
      </c>
      <c r="D93" s="23">
        <f t="shared" si="10"/>
        <v>30325838</v>
      </c>
      <c r="E93" s="23">
        <f t="shared" si="11"/>
        <v>30325838</v>
      </c>
      <c r="F93" s="23">
        <f t="shared" si="13"/>
        <v>30325838</v>
      </c>
      <c r="G93" s="23">
        <f>Önkormányzat!D93</f>
        <v>30325838</v>
      </c>
      <c r="H93" s="23">
        <f>Önkormányzat!E93</f>
        <v>30325838</v>
      </c>
      <c r="I93" s="23">
        <f>Önkormányzat!F93</f>
        <v>30325838</v>
      </c>
      <c r="J93" s="23">
        <f>VÜMESZ!D93</f>
        <v>0</v>
      </c>
      <c r="K93" s="23">
        <f>VÜMESZ!E93</f>
        <v>0</v>
      </c>
      <c r="L93" s="23">
        <f>VÜMESZ!F93</f>
        <v>0</v>
      </c>
      <c r="M93" s="23">
        <f>Hivatal!D93</f>
        <v>0</v>
      </c>
      <c r="N93" s="23">
        <f>Hivatal!E93</f>
        <v>0</v>
      </c>
      <c r="O93" s="23">
        <f>Hivatal!F93</f>
        <v>0</v>
      </c>
      <c r="P93" s="23">
        <f>'Művelődési ház'!D93</f>
        <v>0</v>
      </c>
      <c r="Q93" s="23">
        <f>'Művelődési ház'!E93</f>
        <v>0</v>
      </c>
      <c r="R93" s="23">
        <f>'Művelődési ház'!F93</f>
        <v>0</v>
      </c>
      <c r="S93" s="23">
        <f>Bölcsőde!D93</f>
        <v>0</v>
      </c>
      <c r="T93" s="23">
        <f>Bölcsőde!E93</f>
        <v>0</v>
      </c>
      <c r="U93" s="23">
        <f>Bölcsőde!F93</f>
        <v>0</v>
      </c>
      <c r="V93" s="23">
        <f>Óvoda!D93</f>
        <v>0</v>
      </c>
      <c r="W93" s="23">
        <f>Óvoda!E93</f>
        <v>0</v>
      </c>
      <c r="X93" s="112">
        <f>Óvoda!F93</f>
        <v>0</v>
      </c>
    </row>
    <row r="94" spans="1:24" ht="25.15" customHeight="1" x14ac:dyDescent="0.25">
      <c r="A94" s="79" t="s">
        <v>156</v>
      </c>
      <c r="B94" s="80" t="s">
        <v>157</v>
      </c>
      <c r="C94" s="23">
        <f>Önkormányzat!C94+VÜMESZ!C94+Hivatal!C94+'Művelődési ház'!C94+Bölcsőde!C94+Óvoda!C94</f>
        <v>1240449606</v>
      </c>
      <c r="D94" s="23">
        <f t="shared" si="10"/>
        <v>1467765000</v>
      </c>
      <c r="E94" s="23">
        <f t="shared" si="11"/>
        <v>1504087040</v>
      </c>
      <c r="F94" s="23">
        <f t="shared" si="13"/>
        <v>668198793</v>
      </c>
      <c r="G94" s="23">
        <f>Önkormányzat!D94</f>
        <v>1467765000</v>
      </c>
      <c r="H94" s="23">
        <f>Önkormányzat!E94</f>
        <v>1504087040</v>
      </c>
      <c r="I94" s="23">
        <f>Önkormányzat!F94</f>
        <v>668198793</v>
      </c>
      <c r="J94" s="23">
        <f>VÜMESZ!D94</f>
        <v>0</v>
      </c>
      <c r="K94" s="23">
        <f>VÜMESZ!E94</f>
        <v>0</v>
      </c>
      <c r="L94" s="23">
        <f>VÜMESZ!F94</f>
        <v>0</v>
      </c>
      <c r="M94" s="23">
        <f>Hivatal!D94</f>
        <v>0</v>
      </c>
      <c r="N94" s="23">
        <f>Hivatal!E94</f>
        <v>0</v>
      </c>
      <c r="O94" s="23">
        <f>Hivatal!F94</f>
        <v>0</v>
      </c>
      <c r="P94" s="23">
        <f>'Művelődési ház'!D94</f>
        <v>0</v>
      </c>
      <c r="Q94" s="23">
        <f>'Művelődési ház'!E94</f>
        <v>0</v>
      </c>
      <c r="R94" s="23">
        <f>'Művelődési ház'!F94</f>
        <v>0</v>
      </c>
      <c r="S94" s="23">
        <f>Bölcsőde!D94</f>
        <v>0</v>
      </c>
      <c r="T94" s="23">
        <f>Bölcsőde!E94</f>
        <v>0</v>
      </c>
      <c r="U94" s="23">
        <f>Bölcsőde!F94</f>
        <v>0</v>
      </c>
      <c r="V94" s="23">
        <f>Óvoda!D94</f>
        <v>0</v>
      </c>
      <c r="W94" s="23">
        <f>Óvoda!E94</f>
        <v>0</v>
      </c>
      <c r="X94" s="112">
        <f>Óvoda!F94</f>
        <v>0</v>
      </c>
    </row>
    <row r="95" spans="1:24" ht="25.15" customHeight="1" x14ac:dyDescent="0.25">
      <c r="A95" s="32" t="s">
        <v>158</v>
      </c>
      <c r="B95" s="25" t="s">
        <v>159</v>
      </c>
      <c r="C95" s="108">
        <f>Önkormányzat!C95+VÜMESZ!C95+Hivatal!C95+'Művelődési ház'!C95+Bölcsőde!C95+Óvoda!C95</f>
        <v>1545115306</v>
      </c>
      <c r="D95" s="108">
        <f t="shared" si="10"/>
        <v>1498090838</v>
      </c>
      <c r="E95" s="108">
        <f t="shared" si="11"/>
        <v>1534412878</v>
      </c>
      <c r="F95" s="108">
        <f t="shared" si="13"/>
        <v>698524631</v>
      </c>
      <c r="G95" s="108">
        <f>Önkormányzat!D95</f>
        <v>1498090838</v>
      </c>
      <c r="H95" s="108">
        <f>Önkormányzat!E95</f>
        <v>1534412878</v>
      </c>
      <c r="I95" s="108">
        <f>Önkormányzat!F95</f>
        <v>698524631</v>
      </c>
      <c r="J95" s="108">
        <f>VÜMESZ!D95</f>
        <v>0</v>
      </c>
      <c r="K95" s="108">
        <f>VÜMESZ!E95</f>
        <v>0</v>
      </c>
      <c r="L95" s="108">
        <f>VÜMESZ!F95</f>
        <v>0</v>
      </c>
      <c r="M95" s="108">
        <f>Hivatal!D95</f>
        <v>0</v>
      </c>
      <c r="N95" s="108">
        <f>Hivatal!E95</f>
        <v>0</v>
      </c>
      <c r="O95" s="108">
        <f>Hivatal!F95</f>
        <v>0</v>
      </c>
      <c r="P95" s="108">
        <f>'Művelődési ház'!D95</f>
        <v>0</v>
      </c>
      <c r="Q95" s="108">
        <f>'Művelődési ház'!E95</f>
        <v>0</v>
      </c>
      <c r="R95" s="108">
        <f>'Művelődési ház'!F95</f>
        <v>0</v>
      </c>
      <c r="S95" s="108">
        <f>Bölcsőde!D95</f>
        <v>0</v>
      </c>
      <c r="T95" s="108">
        <f>Bölcsőde!E95</f>
        <v>0</v>
      </c>
      <c r="U95" s="108">
        <f>Bölcsőde!F95</f>
        <v>0</v>
      </c>
      <c r="V95" s="108">
        <f>Óvoda!D95</f>
        <v>0</v>
      </c>
      <c r="W95" s="108">
        <f>Óvoda!E95</f>
        <v>0</v>
      </c>
      <c r="X95" s="109">
        <f>Óvoda!F95</f>
        <v>0</v>
      </c>
    </row>
    <row r="96" spans="1:24" ht="25.15" customHeight="1" x14ac:dyDescent="0.3">
      <c r="A96" s="34"/>
      <c r="B96" s="29" t="s">
        <v>160</v>
      </c>
      <c r="C96" s="22">
        <f>Önkormányzat!C96+VÜMESZ!C96+Hivatal!C96+'Művelődési ház'!C96+Bölcsőde!C96+Óvoda!C96</f>
        <v>1545115306</v>
      </c>
      <c r="D96" s="22">
        <f t="shared" si="10"/>
        <v>1498090838</v>
      </c>
      <c r="E96" s="22">
        <f t="shared" si="11"/>
        <v>1534412878</v>
      </c>
      <c r="F96" s="22">
        <f t="shared" si="13"/>
        <v>698524631</v>
      </c>
      <c r="G96" s="22">
        <f>Önkormányzat!D96</f>
        <v>1498090838</v>
      </c>
      <c r="H96" s="22">
        <f>Önkormányzat!E96</f>
        <v>1534412878</v>
      </c>
      <c r="I96" s="22">
        <f>Önkormányzat!F96</f>
        <v>698524631</v>
      </c>
      <c r="J96" s="22">
        <f>VÜMESZ!D96</f>
        <v>0</v>
      </c>
      <c r="K96" s="22">
        <f>VÜMESZ!E96</f>
        <v>0</v>
      </c>
      <c r="L96" s="22">
        <f>VÜMESZ!F96</f>
        <v>0</v>
      </c>
      <c r="M96" s="22">
        <f>Hivatal!D96</f>
        <v>0</v>
      </c>
      <c r="N96" s="22">
        <f>Hivatal!E96</f>
        <v>0</v>
      </c>
      <c r="O96" s="22">
        <f>Hivatal!F96</f>
        <v>0</v>
      </c>
      <c r="P96" s="22">
        <f>'Művelődési ház'!D96</f>
        <v>0</v>
      </c>
      <c r="Q96" s="22">
        <f>'Művelődési ház'!E96</f>
        <v>0</v>
      </c>
      <c r="R96" s="22">
        <f>'Művelődési ház'!F96</f>
        <v>0</v>
      </c>
      <c r="S96" s="22">
        <f>Bölcsőde!D96</f>
        <v>0</v>
      </c>
      <c r="T96" s="22">
        <f>Bölcsőde!E96</f>
        <v>0</v>
      </c>
      <c r="U96" s="22">
        <f>Bölcsőde!F96</f>
        <v>0</v>
      </c>
      <c r="V96" s="22">
        <f>Óvoda!D96</f>
        <v>0</v>
      </c>
      <c r="W96" s="22">
        <f>Óvoda!E96</f>
        <v>0</v>
      </c>
      <c r="X96" s="91">
        <f>Óvoda!F96</f>
        <v>0</v>
      </c>
    </row>
    <row r="97" spans="1:144" s="77" customFormat="1" ht="25.15" customHeight="1" thickBot="1" x14ac:dyDescent="0.4">
      <c r="A97" s="117"/>
      <c r="B97" s="118" t="s">
        <v>161</v>
      </c>
      <c r="C97" s="119">
        <f>Önkormányzat!C97+VÜMESZ!C97+Hivatal!C97+'Művelődési ház'!C97+Bölcsőde!C97+Óvoda!C97</f>
        <v>4270461665</v>
      </c>
      <c r="D97" s="119">
        <f t="shared" si="10"/>
        <v>4468818467</v>
      </c>
      <c r="E97" s="119">
        <f t="shared" si="11"/>
        <v>4601427153</v>
      </c>
      <c r="F97" s="120">
        <f t="shared" si="13"/>
        <v>1952464895</v>
      </c>
      <c r="G97" s="120">
        <f>Önkormányzat!D97</f>
        <v>2909293467</v>
      </c>
      <c r="H97" s="120">
        <f>Önkormányzat!E97</f>
        <v>2994672470</v>
      </c>
      <c r="I97" s="120">
        <f>Önkormányzat!F97</f>
        <v>1236776966</v>
      </c>
      <c r="J97" s="120">
        <f>VÜMESZ!D97</f>
        <v>532000000</v>
      </c>
      <c r="K97" s="120">
        <f>VÜMESZ!E97</f>
        <v>535430337</v>
      </c>
      <c r="L97" s="120">
        <f>VÜMESZ!F97</f>
        <v>251409210</v>
      </c>
      <c r="M97" s="120">
        <f>Hivatal!D97</f>
        <v>312900000</v>
      </c>
      <c r="N97" s="120">
        <f>Hivatal!E97</f>
        <v>329280616</v>
      </c>
      <c r="O97" s="120">
        <f>Hivatal!F97</f>
        <v>138099987</v>
      </c>
      <c r="P97" s="120">
        <f>'Művelődési ház'!D97</f>
        <v>135999000</v>
      </c>
      <c r="Q97" s="120">
        <f>'Művelődési ház'!E97</f>
        <v>140155415</v>
      </c>
      <c r="R97" s="120">
        <f>'Művelődési ház'!F97</f>
        <v>51600031</v>
      </c>
      <c r="S97" s="120">
        <f>Bölcsőde!D97</f>
        <v>115190000</v>
      </c>
      <c r="T97" s="120">
        <f>Bölcsőde!E97</f>
        <v>122056226</v>
      </c>
      <c r="U97" s="120">
        <f>Bölcsőde!F97</f>
        <v>58033412</v>
      </c>
      <c r="V97" s="120">
        <f>Óvoda!D97</f>
        <v>463436000</v>
      </c>
      <c r="W97" s="120">
        <f>Óvoda!E97</f>
        <v>479832089</v>
      </c>
      <c r="X97" s="121">
        <f>Óvoda!F97</f>
        <v>216545289</v>
      </c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</row>
    <row r="98" spans="1:144" ht="25.15" customHeight="1" x14ac:dyDescent="0.25">
      <c r="A98" s="26"/>
      <c r="B98" s="27"/>
      <c r="C98" s="3">
        <f t="shared" ref="C98:X98" si="14">C97-C67</f>
        <v>-625302425</v>
      </c>
      <c r="D98" s="3">
        <f t="shared" si="14"/>
        <v>-1500000</v>
      </c>
      <c r="E98" s="3">
        <f t="shared" si="14"/>
        <v>1558208</v>
      </c>
      <c r="F98" s="3">
        <f t="shared" si="14"/>
        <v>-801433247</v>
      </c>
      <c r="G98" s="3">
        <f t="shared" si="14"/>
        <v>0</v>
      </c>
      <c r="H98" s="3">
        <f t="shared" si="14"/>
        <v>4774645</v>
      </c>
      <c r="I98" s="3">
        <f t="shared" si="14"/>
        <v>-812636322</v>
      </c>
      <c r="J98" s="3">
        <f t="shared" si="14"/>
        <v>0</v>
      </c>
      <c r="K98" s="3">
        <f t="shared" si="14"/>
        <v>30543</v>
      </c>
      <c r="L98" s="3">
        <f t="shared" si="14"/>
        <v>-1340749</v>
      </c>
      <c r="M98" s="3">
        <f t="shared" si="14"/>
        <v>0</v>
      </c>
      <c r="N98" s="3">
        <f t="shared" si="14"/>
        <v>959244</v>
      </c>
      <c r="O98" s="3">
        <f t="shared" si="14"/>
        <v>22712930</v>
      </c>
      <c r="P98" s="3">
        <f t="shared" si="14"/>
        <v>-1500000</v>
      </c>
      <c r="Q98" s="3">
        <f t="shared" si="14"/>
        <v>-1770815</v>
      </c>
      <c r="R98" s="3">
        <f t="shared" si="14"/>
        <v>-3708976</v>
      </c>
      <c r="S98" s="3">
        <f t="shared" si="14"/>
        <v>0</v>
      </c>
      <c r="T98" s="3">
        <f t="shared" si="14"/>
        <v>-180000</v>
      </c>
      <c r="U98" s="3">
        <f t="shared" si="14"/>
        <v>-2687990</v>
      </c>
      <c r="V98" s="3">
        <f t="shared" si="14"/>
        <v>0</v>
      </c>
      <c r="W98" s="3">
        <f t="shared" si="14"/>
        <v>-2255409</v>
      </c>
      <c r="X98" s="3">
        <f t="shared" si="14"/>
        <v>-3772140</v>
      </c>
    </row>
    <row r="99" spans="1:144" ht="24.95" customHeight="1" x14ac:dyDescent="0.25">
      <c r="A99" s="26"/>
      <c r="B99" s="27"/>
    </row>
    <row r="101" spans="1:144" ht="25.15" customHeight="1" x14ac:dyDescent="0.25">
      <c r="A101" s="26"/>
      <c r="B101" s="27"/>
    </row>
    <row r="102" spans="1:144" ht="25.15" customHeight="1" x14ac:dyDescent="0.25">
      <c r="A102" s="26"/>
      <c r="B102" s="27"/>
    </row>
    <row r="103" spans="1:144" ht="25.15" customHeight="1" x14ac:dyDescent="0.25">
      <c r="A103" s="26"/>
      <c r="B103" s="27"/>
    </row>
    <row r="104" spans="1:144" ht="25.15" customHeight="1" x14ac:dyDescent="0.25">
      <c r="A104" s="26"/>
      <c r="B104" s="27"/>
    </row>
    <row r="105" spans="1:144" ht="25.15" customHeight="1" x14ac:dyDescent="0.25">
      <c r="A105" s="26"/>
      <c r="B105" s="27"/>
    </row>
    <row r="106" spans="1:144" ht="25.15" customHeight="1" x14ac:dyDescent="0.25">
      <c r="A106" s="26"/>
      <c r="B106" s="27"/>
    </row>
    <row r="107" spans="1:144" ht="25.15" customHeight="1" x14ac:dyDescent="0.25">
      <c r="A107" s="26"/>
      <c r="B107" s="27"/>
    </row>
    <row r="108" spans="1:144" ht="25.15" customHeight="1" x14ac:dyDescent="0.25">
      <c r="A108" s="26"/>
      <c r="B108" s="27"/>
    </row>
    <row r="109" spans="1:144" ht="25.15" customHeight="1" x14ac:dyDescent="0.25">
      <c r="A109" s="26"/>
      <c r="B109" s="27"/>
    </row>
    <row r="110" spans="1:144" ht="25.15" customHeight="1" x14ac:dyDescent="0.25">
      <c r="A110" s="26"/>
      <c r="B110" s="27"/>
    </row>
    <row r="111" spans="1:144" ht="25.15" customHeight="1" x14ac:dyDescent="0.25">
      <c r="A111" s="26"/>
      <c r="B111" s="27"/>
    </row>
    <row r="112" spans="1:144" ht="30" customHeight="1" x14ac:dyDescent="0.25">
      <c r="A112" s="26"/>
      <c r="B112" s="27"/>
    </row>
    <row r="113" spans="1:2" ht="30" customHeight="1" x14ac:dyDescent="0.25">
      <c r="A113" s="26"/>
      <c r="B113" s="27"/>
    </row>
    <row r="114" spans="1:2" ht="30" customHeight="1" x14ac:dyDescent="0.25">
      <c r="A114" s="26"/>
      <c r="B114" s="27"/>
    </row>
    <row r="115" spans="1:2" x14ac:dyDescent="0.25">
      <c r="A115" s="26"/>
      <c r="B115" s="27"/>
    </row>
    <row r="116" spans="1:2" x14ac:dyDescent="0.25">
      <c r="A116" s="26"/>
      <c r="B116" s="27"/>
    </row>
    <row r="117" spans="1:2" x14ac:dyDescent="0.25">
      <c r="A117" s="26"/>
      <c r="B117" s="27"/>
    </row>
  </sheetData>
  <phoneticPr fontId="31" type="noConversion"/>
  <pageMargins left="0.70866141732283472" right="0.70866141732283472" top="0.74803149606299213" bottom="0.74803149606299213" header="0.31496062992125984" footer="0.31496062992125984"/>
  <pageSetup paperSize="8" scale="20" fitToHeight="2" orientation="portrait" r:id="rId1"/>
  <headerFooter>
    <oddHeader>&amp;C&amp;"Times New Roman,Félkövér"&amp;14
Bevétel,kiadás összesen &amp;R&amp;"Times New Roman,Normál" 1. melléklet
adatok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5213-D43A-4748-8453-D0D69FD7A5BD}">
  <dimension ref="A1:G218"/>
  <sheetViews>
    <sheetView zoomScale="70" zoomScaleNormal="70" workbookViewId="0"/>
  </sheetViews>
  <sheetFormatPr defaultColWidth="8.85546875" defaultRowHeight="15" x14ac:dyDescent="0.25"/>
  <cols>
    <col min="2" max="2" width="77" customWidth="1"/>
    <col min="3" max="3" width="30.5703125" style="24" customWidth="1"/>
    <col min="4" max="7" width="24.140625" style="9" customWidth="1"/>
    <col min="8" max="8" width="10.85546875" bestFit="1" customWidth="1"/>
  </cols>
  <sheetData>
    <row r="1" spans="1:7" ht="38.1" customHeight="1" thickBot="1" x14ac:dyDescent="0.3">
      <c r="A1" s="39" t="s">
        <v>0</v>
      </c>
      <c r="B1" s="40" t="s">
        <v>162</v>
      </c>
      <c r="C1" s="40" t="s">
        <v>218</v>
      </c>
      <c r="D1" s="40" t="s">
        <v>219</v>
      </c>
      <c r="E1" s="40" t="s">
        <v>220</v>
      </c>
      <c r="F1" s="40" t="s">
        <v>214</v>
      </c>
      <c r="G1" s="41" t="s">
        <v>215</v>
      </c>
    </row>
    <row r="2" spans="1:7" ht="24.95" customHeight="1" x14ac:dyDescent="0.25">
      <c r="A2" s="59" t="s">
        <v>2</v>
      </c>
      <c r="B2" s="60" t="s">
        <v>11</v>
      </c>
      <c r="C2" s="61">
        <v>255759558</v>
      </c>
      <c r="D2" s="61">
        <v>302029313</v>
      </c>
      <c r="E2" s="61">
        <v>302029313</v>
      </c>
      <c r="F2" s="61">
        <v>158317875</v>
      </c>
      <c r="G2" s="62">
        <f>F2/E2</f>
        <v>0.52418049568586078</v>
      </c>
    </row>
    <row r="3" spans="1:7" ht="24.95" customHeight="1" x14ac:dyDescent="0.25">
      <c r="A3" s="59" t="s">
        <v>3</v>
      </c>
      <c r="B3" s="60" t="s">
        <v>12</v>
      </c>
      <c r="C3" s="61">
        <v>319495926</v>
      </c>
      <c r="D3" s="61">
        <v>335940044</v>
      </c>
      <c r="E3" s="61">
        <v>339212072</v>
      </c>
      <c r="F3" s="61">
        <v>177960859</v>
      </c>
      <c r="G3" s="62">
        <f t="shared" ref="G3:G67" si="0">F3/E3</f>
        <v>0.52463008745750062</v>
      </c>
    </row>
    <row r="4" spans="1:7" ht="24.95" customHeight="1" x14ac:dyDescent="0.25">
      <c r="A4" s="59" t="s">
        <v>4</v>
      </c>
      <c r="B4" s="60" t="s">
        <v>13</v>
      </c>
      <c r="C4" s="61">
        <v>78959000</v>
      </c>
      <c r="D4" s="61">
        <v>87642800</v>
      </c>
      <c r="E4" s="61">
        <v>87642800</v>
      </c>
      <c r="F4" s="61">
        <v>45574256</v>
      </c>
      <c r="G4" s="62">
        <f t="shared" si="0"/>
        <v>0.52</v>
      </c>
    </row>
    <row r="5" spans="1:7" ht="24.95" customHeight="1" x14ac:dyDescent="0.25">
      <c r="A5" s="59" t="s">
        <v>5</v>
      </c>
      <c r="B5" s="60" t="s">
        <v>14</v>
      </c>
      <c r="C5" s="61">
        <v>84899997</v>
      </c>
      <c r="D5" s="61">
        <v>81100868</v>
      </c>
      <c r="E5" s="61">
        <v>81100868</v>
      </c>
      <c r="F5" s="61">
        <v>42172449</v>
      </c>
      <c r="G5" s="62">
        <f t="shared" si="0"/>
        <v>0.5199999709004347</v>
      </c>
    </row>
    <row r="6" spans="1:7" ht="24.95" customHeight="1" x14ac:dyDescent="0.25">
      <c r="A6" s="59" t="s">
        <v>6</v>
      </c>
      <c r="B6" s="60" t="s">
        <v>15</v>
      </c>
      <c r="C6" s="61">
        <v>163858997</v>
      </c>
      <c r="D6" s="61">
        <f>D4+D5</f>
        <v>168743668</v>
      </c>
      <c r="E6" s="61">
        <f>E4+E5</f>
        <v>168743668</v>
      </c>
      <c r="F6" s="61">
        <v>87746705</v>
      </c>
      <c r="G6" s="62">
        <f t="shared" si="0"/>
        <v>0.51999998601428998</v>
      </c>
    </row>
    <row r="7" spans="1:7" ht="24.95" customHeight="1" x14ac:dyDescent="0.25">
      <c r="A7" s="59" t="s">
        <v>7</v>
      </c>
      <c r="B7" s="60" t="s">
        <v>16</v>
      </c>
      <c r="C7" s="61">
        <v>24306025</v>
      </c>
      <c r="D7" s="61">
        <v>31237163</v>
      </c>
      <c r="E7" s="61">
        <v>31237163</v>
      </c>
      <c r="F7" s="61">
        <v>16243325</v>
      </c>
      <c r="G7" s="62">
        <f t="shared" si="0"/>
        <v>0.52000000768315613</v>
      </c>
    </row>
    <row r="8" spans="1:7" ht="24.95" customHeight="1" x14ac:dyDescent="0.25">
      <c r="A8" s="59" t="s">
        <v>8</v>
      </c>
      <c r="B8" s="60" t="s">
        <v>17</v>
      </c>
      <c r="C8" s="61">
        <v>0</v>
      </c>
      <c r="D8" s="61"/>
      <c r="E8" s="61"/>
      <c r="F8" s="61"/>
      <c r="G8" s="62"/>
    </row>
    <row r="9" spans="1:7" ht="24.95" customHeight="1" x14ac:dyDescent="0.25">
      <c r="A9" s="59" t="s">
        <v>9</v>
      </c>
      <c r="B9" s="60" t="s">
        <v>18</v>
      </c>
      <c r="C9" s="61">
        <v>3888912</v>
      </c>
      <c r="D9" s="61"/>
      <c r="E9" s="61">
        <v>2857316</v>
      </c>
      <c r="F9" s="61">
        <v>2857316</v>
      </c>
      <c r="G9" s="62">
        <f t="shared" si="0"/>
        <v>1</v>
      </c>
    </row>
    <row r="10" spans="1:7" ht="25.15" customHeight="1" x14ac:dyDescent="0.25">
      <c r="A10" s="30" t="s">
        <v>10</v>
      </c>
      <c r="B10" s="28" t="s">
        <v>19</v>
      </c>
      <c r="C10" s="21">
        <f t="shared" ref="C10" si="1">C2+C3+C6+C7+C8+C9</f>
        <v>767309418</v>
      </c>
      <c r="D10" s="21">
        <f>D2+D3+D6+D7+D8+D9</f>
        <v>837950188</v>
      </c>
      <c r="E10" s="21">
        <f>E2+E3+E6+E7+E8+E9</f>
        <v>844079532</v>
      </c>
      <c r="F10" s="21">
        <f>F2+F3+F6+F7+F8+F9</f>
        <v>443126080</v>
      </c>
      <c r="G10" s="31">
        <f t="shared" si="0"/>
        <v>0.52498143030436617</v>
      </c>
    </row>
    <row r="11" spans="1:7" ht="24.95" customHeight="1" x14ac:dyDescent="0.25">
      <c r="A11" s="59" t="s">
        <v>21</v>
      </c>
      <c r="B11" s="60" t="s">
        <v>20</v>
      </c>
      <c r="C11" s="61">
        <v>0</v>
      </c>
      <c r="D11" s="61"/>
      <c r="E11" s="61">
        <v>12555742</v>
      </c>
      <c r="F11" s="61">
        <v>12555742</v>
      </c>
      <c r="G11" s="62"/>
    </row>
    <row r="12" spans="1:7" ht="24.95" customHeight="1" x14ac:dyDescent="0.25">
      <c r="A12" s="59" t="s">
        <v>22</v>
      </c>
      <c r="B12" s="60" t="s">
        <v>27</v>
      </c>
      <c r="C12" s="61">
        <v>0</v>
      </c>
      <c r="D12" s="61"/>
      <c r="E12" s="61"/>
      <c r="F12" s="61"/>
      <c r="G12" s="62"/>
    </row>
    <row r="13" spans="1:7" ht="24.95" customHeight="1" x14ac:dyDescent="0.25">
      <c r="A13" s="59" t="s">
        <v>23</v>
      </c>
      <c r="B13" s="60" t="s">
        <v>28</v>
      </c>
      <c r="C13" s="61">
        <v>0</v>
      </c>
      <c r="D13" s="61"/>
      <c r="E13" s="61"/>
      <c r="F13" s="61"/>
      <c r="G13" s="62"/>
    </row>
    <row r="14" spans="1:7" ht="24.95" customHeight="1" x14ac:dyDescent="0.25">
      <c r="A14" s="59" t="s">
        <v>24</v>
      </c>
      <c r="B14" s="60" t="s">
        <v>29</v>
      </c>
      <c r="C14" s="61">
        <v>0</v>
      </c>
      <c r="D14" s="61"/>
      <c r="E14" s="61"/>
      <c r="F14" s="61"/>
      <c r="G14" s="62"/>
    </row>
    <row r="15" spans="1:7" ht="24.95" customHeight="1" x14ac:dyDescent="0.25">
      <c r="A15" s="59" t="s">
        <v>25</v>
      </c>
      <c r="B15" s="60" t="s">
        <v>30</v>
      </c>
      <c r="C15" s="61">
        <v>31461070</v>
      </c>
      <c r="D15" s="61">
        <v>15087000</v>
      </c>
      <c r="E15" s="61">
        <v>50921740</v>
      </c>
      <c r="F15" s="61">
        <v>42478939</v>
      </c>
      <c r="G15" s="62">
        <f t="shared" si="0"/>
        <v>0.83420046133537462</v>
      </c>
    </row>
    <row r="16" spans="1:7" ht="24.95" customHeight="1" x14ac:dyDescent="0.25">
      <c r="A16" s="32" t="s">
        <v>26</v>
      </c>
      <c r="B16" s="25" t="s">
        <v>31</v>
      </c>
      <c r="C16" s="12">
        <f>SUM(C10,C15)</f>
        <v>798770488</v>
      </c>
      <c r="D16" s="12">
        <f>D10+D11+D12+D13+D14+D15</f>
        <v>853037188</v>
      </c>
      <c r="E16" s="12">
        <f>E10+E11+E12+E13+E14+E15</f>
        <v>907557014</v>
      </c>
      <c r="F16" s="12">
        <f>F10+F11+F12+F13+F14+F15</f>
        <v>498160761</v>
      </c>
      <c r="G16" s="33">
        <f t="shared" si="0"/>
        <v>0.54890299266641995</v>
      </c>
    </row>
    <row r="17" spans="1:7" ht="24.95" customHeight="1" x14ac:dyDescent="0.25">
      <c r="A17" s="59" t="s">
        <v>32</v>
      </c>
      <c r="B17" s="60" t="s">
        <v>38</v>
      </c>
      <c r="C17" s="61">
        <v>0</v>
      </c>
      <c r="D17" s="61"/>
      <c r="E17" s="61"/>
      <c r="F17" s="61"/>
      <c r="G17" s="62"/>
    </row>
    <row r="18" spans="1:7" ht="24.95" customHeight="1" x14ac:dyDescent="0.25">
      <c r="A18" s="59" t="s">
        <v>33</v>
      </c>
      <c r="B18" s="60" t="s">
        <v>39</v>
      </c>
      <c r="C18" s="61">
        <v>0</v>
      </c>
      <c r="D18" s="61"/>
      <c r="E18" s="61"/>
      <c r="F18" s="61"/>
      <c r="G18" s="62"/>
    </row>
    <row r="19" spans="1:7" ht="24.95" customHeight="1" x14ac:dyDescent="0.25">
      <c r="A19" s="59" t="s">
        <v>34</v>
      </c>
      <c r="B19" s="60" t="s">
        <v>40</v>
      </c>
      <c r="C19" s="61">
        <v>0</v>
      </c>
      <c r="D19" s="61"/>
      <c r="E19" s="61"/>
      <c r="F19" s="61"/>
      <c r="G19" s="62"/>
    </row>
    <row r="20" spans="1:7" ht="24.95" customHeight="1" x14ac:dyDescent="0.25">
      <c r="A20" s="59" t="s">
        <v>35</v>
      </c>
      <c r="B20" s="60" t="s">
        <v>41</v>
      </c>
      <c r="C20" s="61">
        <v>0</v>
      </c>
      <c r="D20" s="61"/>
      <c r="E20" s="61"/>
      <c r="F20" s="61"/>
      <c r="G20" s="62"/>
    </row>
    <row r="21" spans="1:7" ht="24.95" customHeight="1" x14ac:dyDescent="0.25">
      <c r="A21" s="59" t="s">
        <v>36</v>
      </c>
      <c r="B21" s="60" t="s">
        <v>42</v>
      </c>
      <c r="C21" s="61">
        <v>0</v>
      </c>
      <c r="D21" s="61">
        <v>60412919</v>
      </c>
      <c r="E21" s="61">
        <v>60412919</v>
      </c>
      <c r="F21" s="61">
        <v>60412919</v>
      </c>
      <c r="G21" s="62">
        <f t="shared" si="0"/>
        <v>1</v>
      </c>
    </row>
    <row r="22" spans="1:7" ht="24.95" customHeight="1" x14ac:dyDescent="0.25">
      <c r="A22" s="59"/>
      <c r="B22" s="60" t="s">
        <v>191</v>
      </c>
      <c r="C22" s="61">
        <v>0</v>
      </c>
      <c r="D22" s="61">
        <v>0</v>
      </c>
      <c r="E22" s="61">
        <v>0</v>
      </c>
      <c r="F22" s="61"/>
      <c r="G22" s="62"/>
    </row>
    <row r="23" spans="1:7" ht="24.95" customHeight="1" x14ac:dyDescent="0.25">
      <c r="A23" s="32" t="s">
        <v>37</v>
      </c>
      <c r="B23" s="25" t="s">
        <v>43</v>
      </c>
      <c r="C23" s="12">
        <v>0</v>
      </c>
      <c r="D23" s="12">
        <f>D17+D18+D19+D20+D21</f>
        <v>60412919</v>
      </c>
      <c r="E23" s="12">
        <f>E17+E18+E19+E20+E21</f>
        <v>60412919</v>
      </c>
      <c r="F23" s="12">
        <f>F17+F18+F19+F20+F21</f>
        <v>60412919</v>
      </c>
      <c r="G23" s="12"/>
    </row>
    <row r="24" spans="1:7" ht="24.95" customHeight="1" x14ac:dyDescent="0.25">
      <c r="A24" s="59" t="s">
        <v>44</v>
      </c>
      <c r="B24" s="60" t="s">
        <v>45</v>
      </c>
      <c r="C24" s="61">
        <v>195172212</v>
      </c>
      <c r="D24" s="61">
        <v>185500000</v>
      </c>
      <c r="E24" s="61">
        <v>185500000</v>
      </c>
      <c r="F24" s="61">
        <v>98963266</v>
      </c>
      <c r="G24" s="62">
        <f t="shared" si="0"/>
        <v>0.53349469541778971</v>
      </c>
    </row>
    <row r="25" spans="1:7" ht="24.95" customHeight="1" x14ac:dyDescent="0.25">
      <c r="A25" s="59" t="s">
        <v>46</v>
      </c>
      <c r="B25" s="60" t="s">
        <v>47</v>
      </c>
      <c r="C25" s="61">
        <v>1298950786</v>
      </c>
      <c r="D25" s="61">
        <v>1100000000</v>
      </c>
      <c r="E25" s="61">
        <v>1100000000</v>
      </c>
      <c r="F25" s="61">
        <v>715690780</v>
      </c>
      <c r="G25" s="62">
        <f t="shared" si="0"/>
        <v>0.65062798181818182</v>
      </c>
    </row>
    <row r="26" spans="1:7" ht="24.95" customHeight="1" x14ac:dyDescent="0.25">
      <c r="A26" s="59" t="s">
        <v>48</v>
      </c>
      <c r="B26" s="60" t="s">
        <v>49</v>
      </c>
      <c r="C26" s="61">
        <v>0</v>
      </c>
      <c r="D26" s="61"/>
      <c r="E26" s="61"/>
      <c r="F26" s="61"/>
      <c r="G26" s="62"/>
    </row>
    <row r="27" spans="1:7" ht="24.95" customHeight="1" x14ac:dyDescent="0.25">
      <c r="A27" s="59" t="s">
        <v>50</v>
      </c>
      <c r="B27" s="60" t="s">
        <v>51</v>
      </c>
      <c r="C27" s="61">
        <v>1298950786</v>
      </c>
      <c r="D27" s="61">
        <v>1100000000</v>
      </c>
      <c r="E27" s="61">
        <v>1100000000</v>
      </c>
      <c r="F27" s="61">
        <v>715690780</v>
      </c>
      <c r="G27" s="62">
        <f t="shared" si="0"/>
        <v>0.65062798181818182</v>
      </c>
    </row>
    <row r="28" spans="1:7" ht="24.95" customHeight="1" x14ac:dyDescent="0.25">
      <c r="A28" s="59" t="s">
        <v>52</v>
      </c>
      <c r="B28" s="60" t="s">
        <v>53</v>
      </c>
      <c r="C28" s="61">
        <v>2195117</v>
      </c>
      <c r="D28" s="61">
        <v>1000000</v>
      </c>
      <c r="E28" s="61">
        <v>1000000</v>
      </c>
      <c r="F28" s="61">
        <v>922893</v>
      </c>
      <c r="G28" s="62">
        <f t="shared" si="0"/>
        <v>0.92289299999999996</v>
      </c>
    </row>
    <row r="29" spans="1:7" ht="24.95" customHeight="1" x14ac:dyDescent="0.25">
      <c r="A29" s="32" t="s">
        <v>54</v>
      </c>
      <c r="B29" s="25" t="s">
        <v>55</v>
      </c>
      <c r="C29" s="12">
        <f>SUM(C25,C28,C24)</f>
        <v>1496318115</v>
      </c>
      <c r="D29" s="12">
        <f>D24+D27+D28</f>
        <v>1286500000</v>
      </c>
      <c r="E29" s="12">
        <f>E24+E27+E28</f>
        <v>1286500000</v>
      </c>
      <c r="F29" s="12">
        <f>F24+F27+F28</f>
        <v>815576939</v>
      </c>
      <c r="G29" s="33">
        <f t="shared" si="0"/>
        <v>0.63395020520792844</v>
      </c>
    </row>
    <row r="30" spans="1:7" ht="24.95" customHeight="1" x14ac:dyDescent="0.25">
      <c r="A30" s="59" t="s">
        <v>211</v>
      </c>
      <c r="B30" s="60" t="s">
        <v>217</v>
      </c>
      <c r="C30" s="61">
        <v>13310350</v>
      </c>
      <c r="D30" s="61"/>
      <c r="E30" s="61">
        <v>2467320</v>
      </c>
      <c r="F30" s="61">
        <v>3457980</v>
      </c>
      <c r="G30" s="62"/>
    </row>
    <row r="31" spans="1:7" ht="24.95" customHeight="1" x14ac:dyDescent="0.25">
      <c r="A31" s="59" t="s">
        <v>56</v>
      </c>
      <c r="B31" s="60" t="s">
        <v>68</v>
      </c>
      <c r="C31" s="61">
        <v>16302352</v>
      </c>
      <c r="D31" s="61">
        <v>16500000</v>
      </c>
      <c r="E31" s="61">
        <v>14192675</v>
      </c>
      <c r="F31" s="61">
        <v>13894999</v>
      </c>
      <c r="G31" s="62">
        <f t="shared" si="0"/>
        <v>0.97902608211630293</v>
      </c>
    </row>
    <row r="32" spans="1:7" ht="24.95" customHeight="1" x14ac:dyDescent="0.25">
      <c r="A32" s="59" t="s">
        <v>57</v>
      </c>
      <c r="B32" s="60" t="s">
        <v>69</v>
      </c>
      <c r="C32" s="61">
        <v>13699066</v>
      </c>
      <c r="D32" s="61">
        <v>13000000</v>
      </c>
      <c r="E32" s="61">
        <v>13000000</v>
      </c>
      <c r="F32" s="61">
        <v>5000706</v>
      </c>
      <c r="G32" s="62">
        <f t="shared" si="0"/>
        <v>0.38466969230769232</v>
      </c>
    </row>
    <row r="33" spans="1:7" ht="24.95" customHeight="1" x14ac:dyDescent="0.25">
      <c r="A33" s="59" t="s">
        <v>58</v>
      </c>
      <c r="B33" s="60" t="s">
        <v>70</v>
      </c>
      <c r="C33" s="61">
        <v>5423148</v>
      </c>
      <c r="D33" s="61">
        <v>13800000</v>
      </c>
      <c r="E33" s="61">
        <v>13800000</v>
      </c>
      <c r="F33" s="61">
        <v>8712261</v>
      </c>
      <c r="G33" s="62">
        <f t="shared" si="0"/>
        <v>0.63132326086956525</v>
      </c>
    </row>
    <row r="34" spans="1:7" ht="24.95" customHeight="1" x14ac:dyDescent="0.25">
      <c r="A34" s="59" t="s">
        <v>59</v>
      </c>
      <c r="B34" s="60" t="s">
        <v>71</v>
      </c>
      <c r="C34" s="61">
        <v>0</v>
      </c>
      <c r="D34" s="61"/>
      <c r="E34" s="61"/>
      <c r="F34" s="61"/>
      <c r="G34" s="62"/>
    </row>
    <row r="35" spans="1:7" ht="24.95" customHeight="1" x14ac:dyDescent="0.25">
      <c r="A35" s="59" t="s">
        <v>60</v>
      </c>
      <c r="B35" s="60" t="s">
        <v>72</v>
      </c>
      <c r="C35" s="61">
        <v>21006089</v>
      </c>
      <c r="D35" s="61">
        <v>4500000</v>
      </c>
      <c r="E35" s="61">
        <v>6864880</v>
      </c>
      <c r="F35" s="61">
        <v>6083970</v>
      </c>
      <c r="G35" s="62">
        <f t="shared" si="0"/>
        <v>0.88624564449779164</v>
      </c>
    </row>
    <row r="36" spans="1:7" ht="24.95" customHeight="1" x14ac:dyDescent="0.25">
      <c r="A36" s="59" t="s">
        <v>61</v>
      </c>
      <c r="B36" s="60" t="s">
        <v>73</v>
      </c>
      <c r="C36" s="61"/>
      <c r="D36" s="61"/>
      <c r="E36" s="61"/>
      <c r="F36" s="61"/>
      <c r="G36" s="62"/>
    </row>
    <row r="37" spans="1:7" ht="24.95" customHeight="1" x14ac:dyDescent="0.25">
      <c r="A37" s="59" t="s">
        <v>62</v>
      </c>
      <c r="B37" s="60" t="s">
        <v>67</v>
      </c>
      <c r="C37" s="61">
        <v>26594360</v>
      </c>
      <c r="D37" s="61">
        <v>20700000</v>
      </c>
      <c r="E37" s="61">
        <v>20700000</v>
      </c>
      <c r="F37" s="61">
        <v>11551904</v>
      </c>
      <c r="G37" s="62">
        <f t="shared" si="0"/>
        <v>0.55806299516908209</v>
      </c>
    </row>
    <row r="38" spans="1:7" ht="24.95" customHeight="1" x14ac:dyDescent="0.25">
      <c r="A38" s="59" t="s">
        <v>63</v>
      </c>
      <c r="B38" s="60" t="s">
        <v>74</v>
      </c>
      <c r="C38" s="61">
        <v>0</v>
      </c>
      <c r="D38" s="61"/>
      <c r="E38" s="61"/>
      <c r="F38" s="61"/>
      <c r="G38" s="62"/>
    </row>
    <row r="39" spans="1:7" ht="24.95" customHeight="1" x14ac:dyDescent="0.25">
      <c r="A39" s="59" t="s">
        <v>64</v>
      </c>
      <c r="B39" s="60" t="s">
        <v>75</v>
      </c>
      <c r="C39" s="61">
        <v>0</v>
      </c>
      <c r="D39" s="61"/>
      <c r="E39" s="61"/>
      <c r="F39" s="61"/>
      <c r="G39" s="62"/>
    </row>
    <row r="40" spans="1:7" ht="24.95" customHeight="1" x14ac:dyDescent="0.25">
      <c r="A40" s="59" t="s">
        <v>65</v>
      </c>
      <c r="B40" s="60" t="s">
        <v>76</v>
      </c>
      <c r="C40" s="61">
        <v>6952232</v>
      </c>
      <c r="D40" s="61">
        <v>0</v>
      </c>
      <c r="E40" s="61">
        <v>1268363</v>
      </c>
      <c r="F40" s="61">
        <v>1278385</v>
      </c>
      <c r="G40" s="62"/>
    </row>
    <row r="41" spans="1:7" ht="24.95" customHeight="1" x14ac:dyDescent="0.25">
      <c r="A41" s="32" t="s">
        <v>66</v>
      </c>
      <c r="B41" s="25" t="s">
        <v>77</v>
      </c>
      <c r="C41" s="12">
        <f>C30+C31+C32+C33+C34+C36+C35+C37+C38+C39+C40</f>
        <v>103287597</v>
      </c>
      <c r="D41" s="12">
        <f>D31+D32+D33+D34+D36+D35+D37+D38+D39+D40</f>
        <v>68500000</v>
      </c>
      <c r="E41" s="12">
        <f>E31+E32+E33+E34+E36+E35+E37+E38+E39+E40</f>
        <v>69825918</v>
      </c>
      <c r="F41" s="12">
        <f>F30+F31+F32+F33+F34+F36+F35+F37+F38+F39+F40</f>
        <v>49980205</v>
      </c>
      <c r="G41" s="33">
        <f t="shared" si="0"/>
        <v>0.7157829990863851</v>
      </c>
    </row>
    <row r="42" spans="1:7" ht="24.95" customHeight="1" x14ac:dyDescent="0.25">
      <c r="A42" s="59" t="s">
        <v>78</v>
      </c>
      <c r="B42" s="60" t="s">
        <v>85</v>
      </c>
      <c r="C42" s="61">
        <v>0</v>
      </c>
      <c r="D42" s="61"/>
      <c r="E42" s="61"/>
      <c r="F42" s="61"/>
      <c r="G42" s="62"/>
    </row>
    <row r="43" spans="1:7" ht="24.95" customHeight="1" x14ac:dyDescent="0.25">
      <c r="A43" s="59" t="s">
        <v>79</v>
      </c>
      <c r="B43" s="60" t="s">
        <v>86</v>
      </c>
      <c r="C43" s="61">
        <v>46003607</v>
      </c>
      <c r="D43" s="61">
        <v>40843360</v>
      </c>
      <c r="E43" s="61">
        <v>49602180</v>
      </c>
      <c r="F43" s="61">
        <v>9282670</v>
      </c>
      <c r="G43" s="62">
        <f t="shared" si="0"/>
        <v>0.18714237962928243</v>
      </c>
    </row>
    <row r="44" spans="1:7" ht="24.95" customHeight="1" x14ac:dyDescent="0.25">
      <c r="A44" s="59" t="s">
        <v>80</v>
      </c>
      <c r="B44" s="60" t="s">
        <v>87</v>
      </c>
      <c r="C44" s="61">
        <v>0</v>
      </c>
      <c r="D44" s="61"/>
      <c r="E44" s="61"/>
      <c r="F44" s="61"/>
      <c r="G44" s="62"/>
    </row>
    <row r="45" spans="1:7" ht="24.95" customHeight="1" x14ac:dyDescent="0.25">
      <c r="A45" s="59" t="s">
        <v>81</v>
      </c>
      <c r="B45" s="60" t="s">
        <v>88</v>
      </c>
      <c r="C45" s="61">
        <v>0</v>
      </c>
      <c r="D45" s="61"/>
      <c r="E45" s="61"/>
      <c r="F45" s="61"/>
      <c r="G45" s="62"/>
    </row>
    <row r="46" spans="1:7" ht="24.95" customHeight="1" x14ac:dyDescent="0.25">
      <c r="A46" s="59" t="s">
        <v>82</v>
      </c>
      <c r="B46" s="60" t="s">
        <v>89</v>
      </c>
      <c r="C46" s="61">
        <v>0</v>
      </c>
      <c r="D46" s="61"/>
      <c r="E46" s="61"/>
      <c r="F46" s="61"/>
      <c r="G46" s="62"/>
    </row>
    <row r="47" spans="1:7" ht="24.95" customHeight="1" x14ac:dyDescent="0.25">
      <c r="A47" s="32" t="s">
        <v>83</v>
      </c>
      <c r="B47" s="25" t="s">
        <v>84</v>
      </c>
      <c r="C47" s="12">
        <f>SUM(C42:C46)</f>
        <v>46003607</v>
      </c>
      <c r="D47" s="12">
        <f>D42+D43+D44+D45+D46</f>
        <v>40843360</v>
      </c>
      <c r="E47" s="12">
        <f>E42+E43+E44+E45+E46</f>
        <v>49602180</v>
      </c>
      <c r="F47" s="12">
        <f>F42+F43+F44+F45+F46</f>
        <v>9282670</v>
      </c>
      <c r="G47" s="33">
        <f t="shared" si="0"/>
        <v>0.18714237962928243</v>
      </c>
    </row>
    <row r="48" spans="1:7" ht="24.95" customHeight="1" x14ac:dyDescent="0.25">
      <c r="A48" s="59" t="s">
        <v>173</v>
      </c>
      <c r="B48" s="60" t="s">
        <v>179</v>
      </c>
      <c r="C48" s="61">
        <v>0</v>
      </c>
      <c r="D48" s="61"/>
      <c r="E48" s="61"/>
      <c r="F48" s="61"/>
      <c r="G48" s="62"/>
    </row>
    <row r="49" spans="1:7" ht="24.95" customHeight="1" x14ac:dyDescent="0.25">
      <c r="A49" s="59" t="s">
        <v>174</v>
      </c>
      <c r="B49" s="60" t="s">
        <v>183</v>
      </c>
      <c r="C49" s="61">
        <v>0</v>
      </c>
      <c r="D49" s="61"/>
      <c r="E49" s="61"/>
      <c r="F49" s="61"/>
      <c r="G49" s="62"/>
    </row>
    <row r="50" spans="1:7" ht="24.95" customHeight="1" x14ac:dyDescent="0.25">
      <c r="A50" s="59" t="s">
        <v>175</v>
      </c>
      <c r="B50" s="60" t="s">
        <v>180</v>
      </c>
      <c r="C50" s="61">
        <v>0</v>
      </c>
      <c r="D50" s="61"/>
      <c r="E50" s="61"/>
      <c r="F50" s="61"/>
      <c r="G50" s="62"/>
    </row>
    <row r="51" spans="1:7" ht="24.95" customHeight="1" x14ac:dyDescent="0.25">
      <c r="A51" s="59" t="s">
        <v>176</v>
      </c>
      <c r="B51" s="60" t="s">
        <v>181</v>
      </c>
      <c r="C51" s="61">
        <v>0</v>
      </c>
      <c r="D51" s="61"/>
      <c r="E51" s="61"/>
      <c r="F51" s="61"/>
      <c r="G51" s="62"/>
    </row>
    <row r="52" spans="1:7" ht="24.95" customHeight="1" x14ac:dyDescent="0.25">
      <c r="A52" s="59" t="s">
        <v>177</v>
      </c>
      <c r="B52" s="60" t="s">
        <v>182</v>
      </c>
      <c r="C52" s="61">
        <v>0</v>
      </c>
      <c r="D52" s="61">
        <v>0</v>
      </c>
      <c r="E52" s="61">
        <v>0</v>
      </c>
      <c r="F52" s="61">
        <v>0</v>
      </c>
      <c r="G52" s="62"/>
    </row>
    <row r="53" spans="1:7" ht="24.95" customHeight="1" x14ac:dyDescent="0.25">
      <c r="A53" s="32" t="s">
        <v>178</v>
      </c>
      <c r="B53" s="25" t="s">
        <v>184</v>
      </c>
      <c r="C53" s="12">
        <v>0</v>
      </c>
      <c r="D53" s="12">
        <f>D48+D49+D50+D51+D52</f>
        <v>0</v>
      </c>
      <c r="E53" s="12">
        <v>0</v>
      </c>
      <c r="F53" s="12">
        <v>0</v>
      </c>
      <c r="G53" s="33"/>
    </row>
    <row r="54" spans="1:7" ht="24.95" customHeight="1" x14ac:dyDescent="0.25">
      <c r="A54" s="59" t="s">
        <v>90</v>
      </c>
      <c r="B54" s="60" t="s">
        <v>96</v>
      </c>
      <c r="C54" s="61">
        <v>0</v>
      </c>
      <c r="D54" s="61"/>
      <c r="E54" s="61"/>
      <c r="F54" s="61"/>
      <c r="G54" s="62"/>
    </row>
    <row r="55" spans="1:7" ht="24.95" customHeight="1" x14ac:dyDescent="0.25">
      <c r="A55" s="59" t="s">
        <v>91</v>
      </c>
      <c r="B55" s="60" t="s">
        <v>97</v>
      </c>
      <c r="C55" s="61">
        <v>0</v>
      </c>
      <c r="D55" s="61"/>
      <c r="E55" s="61"/>
      <c r="F55" s="61"/>
      <c r="G55" s="62"/>
    </row>
    <row r="56" spans="1:7" ht="24.95" customHeight="1" x14ac:dyDescent="0.25">
      <c r="A56" s="59" t="s">
        <v>92</v>
      </c>
      <c r="B56" s="60" t="s">
        <v>98</v>
      </c>
      <c r="C56" s="61">
        <v>0</v>
      </c>
      <c r="D56" s="61"/>
      <c r="E56" s="61"/>
      <c r="F56" s="61"/>
      <c r="G56" s="62"/>
    </row>
    <row r="57" spans="1:7" ht="24.95" customHeight="1" x14ac:dyDescent="0.25">
      <c r="A57" s="59" t="s">
        <v>93</v>
      </c>
      <c r="B57" s="60" t="s">
        <v>99</v>
      </c>
      <c r="C57" s="61">
        <v>0</v>
      </c>
      <c r="D57" s="61"/>
      <c r="E57" s="61"/>
      <c r="F57" s="61"/>
      <c r="G57" s="62"/>
    </row>
    <row r="58" spans="1:7" ht="24.95" customHeight="1" x14ac:dyDescent="0.25">
      <c r="A58" s="59" t="s">
        <v>94</v>
      </c>
      <c r="B58" s="60" t="s">
        <v>100</v>
      </c>
      <c r="C58" s="61">
        <v>0</v>
      </c>
      <c r="D58" s="61"/>
      <c r="E58" s="61"/>
      <c r="F58" s="61"/>
      <c r="G58" s="62"/>
    </row>
    <row r="59" spans="1:7" ht="24.95" customHeight="1" x14ac:dyDescent="0.25">
      <c r="A59" s="32" t="s">
        <v>95</v>
      </c>
      <c r="B59" s="25" t="s">
        <v>101</v>
      </c>
      <c r="C59" s="12">
        <f>SUM(C54:C58)</f>
        <v>0</v>
      </c>
      <c r="D59" s="12">
        <f>D54+D55+D56+D57+D58</f>
        <v>0</v>
      </c>
      <c r="E59" s="12">
        <f>E54+E55+E56+E57+E58</f>
        <v>0</v>
      </c>
      <c r="F59" s="12">
        <v>0</v>
      </c>
      <c r="G59" s="33"/>
    </row>
    <row r="60" spans="1:7" ht="25.15" customHeight="1" x14ac:dyDescent="0.3">
      <c r="A60" s="34"/>
      <c r="B60" s="29" t="s">
        <v>102</v>
      </c>
      <c r="C60" s="22">
        <f t="shared" ref="C60" si="2">C16+C23+C29+C41+C47+C59+C53</f>
        <v>2444379807</v>
      </c>
      <c r="D60" s="22">
        <f>D16+D23+D29+D41+D47+D59+D53</f>
        <v>2309293467</v>
      </c>
      <c r="E60" s="22">
        <f>E16+E23+E29+E41+E47+E59+E53</f>
        <v>2373898031</v>
      </c>
      <c r="F60" s="22">
        <f>F16+F23+F29+F41+F47+F59+F53</f>
        <v>1433413494</v>
      </c>
      <c r="G60" s="35">
        <f t="shared" si="0"/>
        <v>0.60382268963598973</v>
      </c>
    </row>
    <row r="61" spans="1:7" ht="24.95" customHeight="1" x14ac:dyDescent="0.25">
      <c r="A61" s="59" t="s">
        <v>104</v>
      </c>
      <c r="B61" s="60" t="s">
        <v>106</v>
      </c>
      <c r="C61" s="61">
        <v>795624695</v>
      </c>
      <c r="D61" s="61">
        <v>600000000</v>
      </c>
      <c r="E61" s="61">
        <v>615999794</v>
      </c>
      <c r="F61" s="61">
        <v>615999794</v>
      </c>
      <c r="G61" s="62">
        <f t="shared" si="0"/>
        <v>1</v>
      </c>
    </row>
    <row r="62" spans="1:7" ht="24.95" customHeight="1" x14ac:dyDescent="0.25">
      <c r="A62" s="59" t="s">
        <v>105</v>
      </c>
      <c r="B62" s="60" t="s">
        <v>103</v>
      </c>
      <c r="C62" s="61">
        <v>795624695</v>
      </c>
      <c r="D62" s="61">
        <f>D61</f>
        <v>600000000</v>
      </c>
      <c r="E62" s="61">
        <v>615999794</v>
      </c>
      <c r="F62" s="61">
        <v>615999794</v>
      </c>
      <c r="G62" s="62">
        <f t="shared" si="0"/>
        <v>1</v>
      </c>
    </row>
    <row r="63" spans="1:7" ht="24.95" customHeight="1" x14ac:dyDescent="0.25">
      <c r="A63" s="59" t="s">
        <v>107</v>
      </c>
      <c r="B63" s="60" t="s">
        <v>109</v>
      </c>
      <c r="C63" s="61">
        <v>309578103</v>
      </c>
      <c r="D63" s="61"/>
      <c r="E63" s="61">
        <v>0</v>
      </c>
      <c r="F63" s="61">
        <v>0</v>
      </c>
      <c r="G63" s="62"/>
    </row>
    <row r="64" spans="1:7" ht="24.95" customHeight="1" x14ac:dyDescent="0.25">
      <c r="A64" s="59" t="s">
        <v>108</v>
      </c>
      <c r="B64" s="60" t="s">
        <v>110</v>
      </c>
      <c r="C64" s="61"/>
      <c r="D64" s="61"/>
      <c r="E64" s="61"/>
      <c r="F64" s="61"/>
      <c r="G64" s="62"/>
    </row>
    <row r="65" spans="1:7" ht="24.95" customHeight="1" x14ac:dyDescent="0.25">
      <c r="A65" s="59" t="s">
        <v>111</v>
      </c>
      <c r="B65" s="60" t="s">
        <v>112</v>
      </c>
      <c r="C65" s="61">
        <v>1105202798</v>
      </c>
      <c r="D65" s="61">
        <f>D63+D64</f>
        <v>0</v>
      </c>
      <c r="E65" s="61">
        <f>E63+E64</f>
        <v>0</v>
      </c>
      <c r="F65" s="61">
        <f>F63+F64</f>
        <v>0</v>
      </c>
      <c r="G65" s="62"/>
    </row>
    <row r="66" spans="1:7" ht="25.15" customHeight="1" thickBot="1" x14ac:dyDescent="0.35">
      <c r="A66" s="42"/>
      <c r="B66" s="43" t="s">
        <v>113</v>
      </c>
      <c r="C66" s="44">
        <f t="shared" ref="C66" si="3">SUM(C62:C63)</f>
        <v>1105202798</v>
      </c>
      <c r="D66" s="44">
        <f>D62+D65</f>
        <v>600000000</v>
      </c>
      <c r="E66" s="44">
        <f>E62+E65</f>
        <v>615999794</v>
      </c>
      <c r="F66" s="44">
        <f>F62+F65</f>
        <v>615999794</v>
      </c>
      <c r="G66" s="45">
        <f t="shared" si="0"/>
        <v>1</v>
      </c>
    </row>
    <row r="67" spans="1:7" ht="25.15" customHeight="1" thickBot="1" x14ac:dyDescent="0.35">
      <c r="A67" s="50"/>
      <c r="B67" s="51" t="s">
        <v>114</v>
      </c>
      <c r="C67" s="52">
        <f>SUM(C60,C66)</f>
        <v>3549582605</v>
      </c>
      <c r="D67" s="53">
        <f>D60+D66</f>
        <v>2909293467</v>
      </c>
      <c r="E67" s="53">
        <f>E60+E66</f>
        <v>2989897825</v>
      </c>
      <c r="F67" s="53">
        <f>F60+F66</f>
        <v>2049413288</v>
      </c>
      <c r="G67" s="54">
        <f t="shared" si="0"/>
        <v>0.68544592757112022</v>
      </c>
    </row>
    <row r="68" spans="1:7" s="4" customFormat="1" ht="25.15" customHeight="1" thickBot="1" x14ac:dyDescent="0.35">
      <c r="A68" s="46"/>
      <c r="B68" s="47"/>
      <c r="C68" s="48"/>
      <c r="D68" s="48"/>
      <c r="E68" s="48"/>
      <c r="F68" s="48"/>
      <c r="G68" s="49"/>
    </row>
    <row r="69" spans="1:7" ht="38.1" customHeight="1" thickBot="1" x14ac:dyDescent="0.3">
      <c r="A69" s="39" t="s">
        <v>0</v>
      </c>
      <c r="B69" s="40" t="s">
        <v>162</v>
      </c>
      <c r="C69" s="40" t="s">
        <v>218</v>
      </c>
      <c r="D69" s="40" t="s">
        <v>219</v>
      </c>
      <c r="E69" s="40" t="s">
        <v>220</v>
      </c>
      <c r="F69" s="40" t="s">
        <v>214</v>
      </c>
      <c r="G69" s="41" t="s">
        <v>215</v>
      </c>
    </row>
    <row r="70" spans="1:7" ht="24.95" customHeight="1" x14ac:dyDescent="0.25">
      <c r="A70" s="32" t="s">
        <v>115</v>
      </c>
      <c r="B70" s="25" t="s">
        <v>116</v>
      </c>
      <c r="C70" s="12">
        <v>113048244</v>
      </c>
      <c r="D70" s="12">
        <v>131920000</v>
      </c>
      <c r="E70" s="12">
        <v>136182910</v>
      </c>
      <c r="F70" s="12">
        <v>64825053</v>
      </c>
      <c r="G70" s="33">
        <f>F70/E70</f>
        <v>0.47601459683891317</v>
      </c>
    </row>
    <row r="71" spans="1:7" ht="24.95" customHeight="1" x14ac:dyDescent="0.25">
      <c r="A71" s="32" t="s">
        <v>117</v>
      </c>
      <c r="B71" s="25" t="s">
        <v>118</v>
      </c>
      <c r="C71" s="12">
        <v>12801440</v>
      </c>
      <c r="D71" s="12">
        <v>21580000</v>
      </c>
      <c r="E71" s="12">
        <v>22584628</v>
      </c>
      <c r="F71" s="12">
        <v>7897104</v>
      </c>
      <c r="G71" s="33">
        <f t="shared" ref="G71:G97" si="4">F71/E71</f>
        <v>0.34966721612594193</v>
      </c>
    </row>
    <row r="72" spans="1:7" ht="24.95" customHeight="1" x14ac:dyDescent="0.25">
      <c r="A72" s="32" t="s">
        <v>119</v>
      </c>
      <c r="B72" s="25" t="s">
        <v>120</v>
      </c>
      <c r="C72" s="12">
        <v>341198523</v>
      </c>
      <c r="D72" s="12">
        <v>346000000</v>
      </c>
      <c r="E72" s="12">
        <v>351500000</v>
      </c>
      <c r="F72" s="12">
        <v>150574613</v>
      </c>
      <c r="G72" s="33">
        <f t="shared" si="4"/>
        <v>0.4283772773826458</v>
      </c>
    </row>
    <row r="73" spans="1:7" ht="24.95" customHeight="1" x14ac:dyDescent="0.25">
      <c r="A73" s="32" t="s">
        <v>121</v>
      </c>
      <c r="B73" s="25" t="s">
        <v>122</v>
      </c>
      <c r="C73" s="12">
        <v>5031961</v>
      </c>
      <c r="D73" s="12">
        <v>6000000</v>
      </c>
      <c r="E73" s="12">
        <v>6000000</v>
      </c>
      <c r="F73" s="12">
        <v>783842</v>
      </c>
      <c r="G73" s="33">
        <f t="shared" si="4"/>
        <v>0.13064033333333333</v>
      </c>
    </row>
    <row r="74" spans="1:7" ht="24.95" customHeight="1" x14ac:dyDescent="0.25">
      <c r="A74" s="59" t="s">
        <v>123</v>
      </c>
      <c r="B74" s="60" t="s">
        <v>124</v>
      </c>
      <c r="C74" s="61"/>
      <c r="D74" s="61">
        <v>0</v>
      </c>
      <c r="E74" s="61">
        <f>'[1]Működési kiadások'!D5</f>
        <v>0</v>
      </c>
      <c r="F74" s="61">
        <v>0</v>
      </c>
      <c r="G74" s="62"/>
    </row>
    <row r="75" spans="1:7" ht="24.95" customHeight="1" x14ac:dyDescent="0.25">
      <c r="A75" s="59" t="s">
        <v>125</v>
      </c>
      <c r="B75" s="60" t="s">
        <v>126</v>
      </c>
      <c r="C75" s="61">
        <v>518576871</v>
      </c>
      <c r="D75" s="61">
        <v>390806954</v>
      </c>
      <c r="E75" s="61">
        <v>390806954</v>
      </c>
      <c r="F75" s="61">
        <v>195403477</v>
      </c>
      <c r="G75" s="62">
        <f t="shared" si="4"/>
        <v>0.5</v>
      </c>
    </row>
    <row r="76" spans="1:7" ht="24.95" customHeight="1" x14ac:dyDescent="0.25">
      <c r="A76" s="59" t="s">
        <v>127</v>
      </c>
      <c r="B76" s="60" t="s">
        <v>128</v>
      </c>
      <c r="C76" s="61">
        <v>518576871</v>
      </c>
      <c r="D76" s="61">
        <f>D74+D75</f>
        <v>390806954</v>
      </c>
      <c r="E76" s="61">
        <f>E74+E75</f>
        <v>390806954</v>
      </c>
      <c r="F76" s="61">
        <f>F74+F75</f>
        <v>195403477</v>
      </c>
      <c r="G76" s="62">
        <f t="shared" si="4"/>
        <v>0.5</v>
      </c>
    </row>
    <row r="77" spans="1:7" ht="24.95" customHeight="1" x14ac:dyDescent="0.25">
      <c r="A77" s="59" t="s">
        <v>129</v>
      </c>
      <c r="B77" s="60" t="s">
        <v>132</v>
      </c>
      <c r="C77" s="61">
        <v>72026673</v>
      </c>
      <c r="D77" s="61">
        <v>74969000</v>
      </c>
      <c r="E77" s="61">
        <v>82969000</v>
      </c>
      <c r="F77" s="61">
        <v>61916385</v>
      </c>
      <c r="G77" s="62">
        <f t="shared" si="4"/>
        <v>0.7462592655088045</v>
      </c>
    </row>
    <row r="78" spans="1:7" ht="24.95" customHeight="1" x14ac:dyDescent="0.25">
      <c r="A78" s="59" t="s">
        <v>130</v>
      </c>
      <c r="B78" s="60" t="s">
        <v>131</v>
      </c>
      <c r="C78" s="61">
        <v>37268710</v>
      </c>
      <c r="D78" s="61">
        <f>'[1]Működési kiadások'!C23</f>
        <v>38049000</v>
      </c>
      <c r="E78" s="61">
        <v>38049000</v>
      </c>
      <c r="F78" s="61">
        <v>24392496</v>
      </c>
      <c r="G78" s="62">
        <f t="shared" si="4"/>
        <v>0.64108113222423713</v>
      </c>
    </row>
    <row r="79" spans="1:7" ht="24.95" customHeight="1" x14ac:dyDescent="0.25">
      <c r="A79" s="59"/>
      <c r="B79" s="60" t="s">
        <v>133</v>
      </c>
      <c r="C79" s="61">
        <v>0</v>
      </c>
      <c r="D79" s="61">
        <v>63215675</v>
      </c>
      <c r="E79" s="61">
        <v>90823698</v>
      </c>
      <c r="F79" s="61"/>
      <c r="G79" s="62">
        <f t="shared" si="4"/>
        <v>0</v>
      </c>
    </row>
    <row r="80" spans="1:7" ht="24.95" customHeight="1" x14ac:dyDescent="0.25">
      <c r="A80" s="59"/>
      <c r="B80" s="60" t="s">
        <v>134</v>
      </c>
      <c r="C80" s="61">
        <v>0</v>
      </c>
      <c r="D80" s="61">
        <f>'[1]Működési kiadások'!C33</f>
        <v>80000000</v>
      </c>
      <c r="E80" s="61">
        <f>'[1]Működési kiadások'!D33</f>
        <v>80000000</v>
      </c>
      <c r="F80" s="61"/>
      <c r="G80" s="62">
        <f t="shared" si="4"/>
        <v>0</v>
      </c>
    </row>
    <row r="81" spans="1:7" ht="24.95" customHeight="1" x14ac:dyDescent="0.25">
      <c r="A81" s="59" t="s">
        <v>135</v>
      </c>
      <c r="B81" s="60" t="s">
        <v>136</v>
      </c>
      <c r="C81" s="61"/>
      <c r="D81" s="61">
        <f>D79+D80</f>
        <v>143215675</v>
      </c>
      <c r="E81" s="61">
        <f>E79+E80</f>
        <v>170823698</v>
      </c>
      <c r="F81" s="61"/>
      <c r="G81" s="62">
        <f t="shared" si="4"/>
        <v>0</v>
      </c>
    </row>
    <row r="82" spans="1:7" ht="24.95" customHeight="1" x14ac:dyDescent="0.25">
      <c r="A82" s="32" t="s">
        <v>137</v>
      </c>
      <c r="B82" s="25" t="s">
        <v>138</v>
      </c>
      <c r="C82" s="12">
        <f>SUM(C76:C81)</f>
        <v>627872254</v>
      </c>
      <c r="D82" s="12">
        <f>D76+D77+D78+D81</f>
        <v>647040629</v>
      </c>
      <c r="E82" s="12">
        <f>E76+E77+E78+E81</f>
        <v>682648652</v>
      </c>
      <c r="F82" s="12">
        <f>F76+F77+F78+F81</f>
        <v>281712358</v>
      </c>
      <c r="G82" s="33">
        <f t="shared" si="4"/>
        <v>0.41267547687181255</v>
      </c>
    </row>
    <row r="83" spans="1:7" ht="24.95" customHeight="1" x14ac:dyDescent="0.25">
      <c r="A83" s="32" t="s">
        <v>139</v>
      </c>
      <c r="B83" s="25" t="s">
        <v>140</v>
      </c>
      <c r="C83" s="12">
        <v>166539714</v>
      </c>
      <c r="D83" s="12">
        <v>156000000</v>
      </c>
      <c r="E83" s="12">
        <v>159681402</v>
      </c>
      <c r="F83" s="12">
        <v>30809245</v>
      </c>
      <c r="G83" s="33">
        <f t="shared" si="4"/>
        <v>0.19294197454503811</v>
      </c>
    </row>
    <row r="84" spans="1:7" ht="24.95" customHeight="1" x14ac:dyDescent="0.25">
      <c r="A84" s="32"/>
      <c r="B84" s="63" t="s">
        <v>192</v>
      </c>
      <c r="C84" s="12"/>
      <c r="D84" s="12"/>
      <c r="E84" s="12"/>
      <c r="F84" s="12"/>
      <c r="G84" s="33"/>
    </row>
    <row r="85" spans="1:7" ht="24.95" customHeight="1" x14ac:dyDescent="0.25">
      <c r="A85" s="32" t="s">
        <v>141</v>
      </c>
      <c r="B85" s="25" t="s">
        <v>142</v>
      </c>
      <c r="C85" s="12">
        <v>123774557</v>
      </c>
      <c r="D85" s="12">
        <v>93250000</v>
      </c>
      <c r="E85" s="12">
        <v>92250000</v>
      </c>
      <c r="F85" s="12">
        <v>1650120</v>
      </c>
      <c r="G85" s="33">
        <f t="shared" si="4"/>
        <v>1.7887479674796748E-2</v>
      </c>
    </row>
    <row r="86" spans="1:7" ht="24.95" customHeight="1" x14ac:dyDescent="0.25">
      <c r="A86" s="32"/>
      <c r="B86" s="63" t="s">
        <v>193</v>
      </c>
      <c r="C86" s="12"/>
      <c r="D86" s="12"/>
      <c r="E86" s="12"/>
      <c r="F86" s="12"/>
      <c r="G86" s="33"/>
    </row>
    <row r="87" spans="1:7" ht="24.95" customHeight="1" x14ac:dyDescent="0.25">
      <c r="A87" s="59" t="s">
        <v>143</v>
      </c>
      <c r="B87" s="60" t="s">
        <v>144</v>
      </c>
      <c r="C87" s="61">
        <v>0</v>
      </c>
      <c r="D87" s="61"/>
      <c r="E87" s="61"/>
      <c r="F87" s="61"/>
      <c r="G87" s="62"/>
    </row>
    <row r="88" spans="1:7" ht="24.95" customHeight="1" x14ac:dyDescent="0.25">
      <c r="A88" s="59" t="s">
        <v>195</v>
      </c>
      <c r="B88" s="60" t="s">
        <v>197</v>
      </c>
      <c r="C88" s="61">
        <v>0</v>
      </c>
      <c r="D88" s="61">
        <v>0</v>
      </c>
      <c r="E88" s="61">
        <v>0</v>
      </c>
      <c r="F88" s="61">
        <v>0</v>
      </c>
      <c r="G88" s="62"/>
    </row>
    <row r="89" spans="1:7" ht="24.95" customHeight="1" x14ac:dyDescent="0.25">
      <c r="A89" s="59" t="s">
        <v>147</v>
      </c>
      <c r="B89" s="60" t="s">
        <v>148</v>
      </c>
      <c r="C89" s="61">
        <v>0</v>
      </c>
      <c r="D89" s="61"/>
      <c r="E89" s="61"/>
      <c r="F89" s="61"/>
      <c r="G89" s="62"/>
    </row>
    <row r="90" spans="1:7" ht="24.95" customHeight="1" x14ac:dyDescent="0.25">
      <c r="A90" s="59" t="s">
        <v>149</v>
      </c>
      <c r="B90" s="60" t="s">
        <v>150</v>
      </c>
      <c r="C90" s="61">
        <v>5588000</v>
      </c>
      <c r="D90" s="61">
        <v>9412000</v>
      </c>
      <c r="E90" s="61">
        <v>9412000</v>
      </c>
      <c r="F90" s="61">
        <v>0</v>
      </c>
      <c r="G90" s="62">
        <f t="shared" si="4"/>
        <v>0</v>
      </c>
    </row>
    <row r="91" spans="1:7" ht="24.95" customHeight="1" x14ac:dyDescent="0.25">
      <c r="A91" s="32" t="s">
        <v>151</v>
      </c>
      <c r="B91" s="25" t="s">
        <v>152</v>
      </c>
      <c r="C91" s="12">
        <v>5588000</v>
      </c>
      <c r="D91" s="12">
        <f>D87+D88+D89+D90</f>
        <v>9412000</v>
      </c>
      <c r="E91" s="12">
        <f>E87+E88+E89+E90</f>
        <v>9412000</v>
      </c>
      <c r="F91" s="12">
        <v>0</v>
      </c>
      <c r="G91" s="33">
        <f t="shared" si="4"/>
        <v>0</v>
      </c>
    </row>
    <row r="92" spans="1:7" ht="25.15" customHeight="1" x14ac:dyDescent="0.3">
      <c r="A92" s="34"/>
      <c r="B92" s="29" t="s">
        <v>153</v>
      </c>
      <c r="C92" s="22">
        <f>SUM(C70,C71,C72,C73,C82,C83,C85,C91)</f>
        <v>1395854693</v>
      </c>
      <c r="D92" s="22">
        <f>D70+D71+D72+D73+D82+D83+D85+D91</f>
        <v>1411202629</v>
      </c>
      <c r="E92" s="22">
        <f>E70+E71+E72+E73+E82+E83+E85+E91</f>
        <v>1460259592</v>
      </c>
      <c r="F92" s="22">
        <f>F70+F71+F72+F73+F82+F83+F85+F91</f>
        <v>538252335</v>
      </c>
      <c r="G92" s="35">
        <f t="shared" si="4"/>
        <v>0.36860044470777903</v>
      </c>
    </row>
    <row r="93" spans="1:7" ht="24.95" customHeight="1" x14ac:dyDescent="0.25">
      <c r="A93" s="59" t="s">
        <v>154</v>
      </c>
      <c r="B93" s="60" t="s">
        <v>155</v>
      </c>
      <c r="C93" s="61">
        <v>304665700</v>
      </c>
      <c r="D93" s="61">
        <v>30325838</v>
      </c>
      <c r="E93" s="61">
        <v>30325838</v>
      </c>
      <c r="F93" s="61">
        <v>30325838</v>
      </c>
      <c r="G93" s="62">
        <f t="shared" si="4"/>
        <v>1</v>
      </c>
    </row>
    <row r="94" spans="1:7" ht="24.95" customHeight="1" x14ac:dyDescent="0.25">
      <c r="A94" s="59" t="s">
        <v>156</v>
      </c>
      <c r="B94" s="60" t="s">
        <v>157</v>
      </c>
      <c r="C94" s="61">
        <v>1240449606</v>
      </c>
      <c r="D94" s="61">
        <v>1467765000</v>
      </c>
      <c r="E94" s="61">
        <v>1504087040</v>
      </c>
      <c r="F94" s="61">
        <v>668198793</v>
      </c>
      <c r="G94" s="62">
        <f t="shared" si="4"/>
        <v>0.44425540226714538</v>
      </c>
    </row>
    <row r="95" spans="1:7" ht="24.95" customHeight="1" x14ac:dyDescent="0.25">
      <c r="A95" s="32" t="s">
        <v>158</v>
      </c>
      <c r="B95" s="25" t="s">
        <v>159</v>
      </c>
      <c r="C95" s="12">
        <f>SUM(C93:C94)</f>
        <v>1545115306</v>
      </c>
      <c r="D95" s="12">
        <f>D93+D94</f>
        <v>1498090838</v>
      </c>
      <c r="E95" s="12">
        <f>E93+E94</f>
        <v>1534412878</v>
      </c>
      <c r="F95" s="12">
        <f>F93+F94</f>
        <v>698524631</v>
      </c>
      <c r="G95" s="33">
        <f t="shared" si="4"/>
        <v>0.45523903052122322</v>
      </c>
    </row>
    <row r="96" spans="1:7" ht="25.15" customHeight="1" thickBot="1" x14ac:dyDescent="0.35">
      <c r="A96" s="55"/>
      <c r="B96" s="43" t="s">
        <v>160</v>
      </c>
      <c r="C96" s="56">
        <v>1545115306</v>
      </c>
      <c r="D96" s="56">
        <f>D95</f>
        <v>1498090838</v>
      </c>
      <c r="E96" s="56">
        <f>E95</f>
        <v>1534412878</v>
      </c>
      <c r="F96" s="56">
        <f>F95</f>
        <v>698524631</v>
      </c>
      <c r="G96" s="57">
        <f t="shared" si="4"/>
        <v>0.45523903052122322</v>
      </c>
    </row>
    <row r="97" spans="1:7" ht="25.15" customHeight="1" thickBot="1" x14ac:dyDescent="0.4">
      <c r="A97" s="50"/>
      <c r="B97" s="51" t="s">
        <v>161</v>
      </c>
      <c r="C97" s="58">
        <f>SUM(C96,C92)</f>
        <v>2940969999</v>
      </c>
      <c r="D97" s="53">
        <f>D92+D96</f>
        <v>2909293467</v>
      </c>
      <c r="E97" s="53">
        <f>E92+E96</f>
        <v>2994672470</v>
      </c>
      <c r="F97" s="53">
        <f>F92+F96</f>
        <v>1236776966</v>
      </c>
      <c r="G97" s="54">
        <f t="shared" si="4"/>
        <v>0.41299239846419666</v>
      </c>
    </row>
    <row r="98" spans="1:7" ht="25.15" customHeight="1" x14ac:dyDescent="0.25">
      <c r="A98" s="26"/>
      <c r="B98" s="27"/>
      <c r="C98" s="9"/>
    </row>
    <row r="99" spans="1:7" x14ac:dyDescent="0.25">
      <c r="C99" s="9"/>
    </row>
    <row r="100" spans="1:7" x14ac:dyDescent="0.25">
      <c r="C100" s="9"/>
    </row>
    <row r="101" spans="1:7" x14ac:dyDescent="0.25">
      <c r="C101" s="9"/>
    </row>
    <row r="102" spans="1:7" x14ac:dyDescent="0.25">
      <c r="C102" s="9"/>
    </row>
    <row r="103" spans="1:7" x14ac:dyDescent="0.25">
      <c r="C103" s="9"/>
    </row>
    <row r="104" spans="1:7" x14ac:dyDescent="0.25">
      <c r="C104" s="9"/>
    </row>
    <row r="105" spans="1:7" x14ac:dyDescent="0.25">
      <c r="C105" s="9"/>
    </row>
    <row r="106" spans="1:7" x14ac:dyDescent="0.25">
      <c r="C106" s="9"/>
    </row>
    <row r="107" spans="1:7" x14ac:dyDescent="0.25">
      <c r="C107" s="9"/>
    </row>
    <row r="108" spans="1:7" x14ac:dyDescent="0.25">
      <c r="C108" s="9"/>
    </row>
    <row r="109" spans="1:7" x14ac:dyDescent="0.25">
      <c r="C109" s="9"/>
    </row>
    <row r="110" spans="1:7" x14ac:dyDescent="0.25">
      <c r="C110" s="9"/>
    </row>
    <row r="111" spans="1:7" x14ac:dyDescent="0.25">
      <c r="C111" s="9"/>
    </row>
    <row r="112" spans="1:7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</sheetData>
  <pageMargins left="0.70866141732283472" right="0.70866141732283472" top="0.74803149606299213" bottom="0.74803149606299213" header="0.31496062992125984" footer="0.31496062992125984"/>
  <pageSetup paperSize="9" scale="30" fitToHeight="2" orientation="portrait" r:id="rId1"/>
  <headerFooter>
    <oddHeader>&amp;C&amp;"Times New Roman,Félkövér"&amp;14Jánossomorja Város Önkormányzata&amp;R&amp;"Times New Roman,Normál"2. melléklet
adatok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3785B-0C31-41CB-A4E7-623837C022DF}">
  <dimension ref="A1:G218"/>
  <sheetViews>
    <sheetView zoomScale="70" zoomScaleNormal="70" workbookViewId="0"/>
  </sheetViews>
  <sheetFormatPr defaultColWidth="8.85546875" defaultRowHeight="15" x14ac:dyDescent="0.25"/>
  <cols>
    <col min="2" max="2" width="77" customWidth="1"/>
    <col min="3" max="3" width="30.5703125" style="24" customWidth="1"/>
    <col min="4" max="7" width="24.140625" style="9" customWidth="1"/>
    <col min="8" max="8" width="10.85546875" bestFit="1" customWidth="1"/>
  </cols>
  <sheetData>
    <row r="1" spans="1:7" ht="38.1" customHeight="1" thickBot="1" x14ac:dyDescent="0.3">
      <c r="A1" s="39" t="s">
        <v>0</v>
      </c>
      <c r="B1" s="40" t="s">
        <v>163</v>
      </c>
      <c r="C1" s="40" t="s">
        <v>218</v>
      </c>
      <c r="D1" s="40" t="s">
        <v>219</v>
      </c>
      <c r="E1" s="40" t="s">
        <v>220</v>
      </c>
      <c r="F1" s="40" t="s">
        <v>214</v>
      </c>
      <c r="G1" s="41" t="s">
        <v>215</v>
      </c>
    </row>
    <row r="2" spans="1:7" ht="24.95" customHeight="1" x14ac:dyDescent="0.25">
      <c r="A2" s="59" t="s">
        <v>2</v>
      </c>
      <c r="B2" s="60" t="s">
        <v>11</v>
      </c>
      <c r="C2" s="61"/>
      <c r="D2" s="61"/>
      <c r="E2" s="61"/>
      <c r="F2" s="61"/>
      <c r="G2" s="62"/>
    </row>
    <row r="3" spans="1:7" ht="24.95" customHeight="1" x14ac:dyDescent="0.25">
      <c r="A3" s="59" t="s">
        <v>3</v>
      </c>
      <c r="B3" s="60" t="s">
        <v>12</v>
      </c>
      <c r="C3" s="61"/>
      <c r="D3" s="61"/>
      <c r="E3" s="61"/>
      <c r="F3" s="61"/>
      <c r="G3" s="62"/>
    </row>
    <row r="4" spans="1:7" ht="24.95" customHeight="1" x14ac:dyDescent="0.25">
      <c r="A4" s="59" t="s">
        <v>4</v>
      </c>
      <c r="B4" s="60" t="s">
        <v>13</v>
      </c>
      <c r="C4" s="61"/>
      <c r="D4" s="61"/>
      <c r="E4" s="61"/>
      <c r="F4" s="61"/>
      <c r="G4" s="62"/>
    </row>
    <row r="5" spans="1:7" ht="24.95" customHeight="1" x14ac:dyDescent="0.25">
      <c r="A5" s="59" t="s">
        <v>5</v>
      </c>
      <c r="B5" s="60" t="s">
        <v>14</v>
      </c>
      <c r="C5" s="61"/>
      <c r="D5" s="61"/>
      <c r="E5" s="61"/>
      <c r="F5" s="61"/>
      <c r="G5" s="62"/>
    </row>
    <row r="6" spans="1:7" ht="24.95" customHeight="1" x14ac:dyDescent="0.25">
      <c r="A6" s="59" t="s">
        <v>6</v>
      </c>
      <c r="B6" s="60" t="s">
        <v>15</v>
      </c>
      <c r="C6" s="61">
        <v>0</v>
      </c>
      <c r="D6" s="61">
        <f>D4+D5</f>
        <v>0</v>
      </c>
      <c r="E6" s="61">
        <v>0</v>
      </c>
      <c r="F6" s="61">
        <v>0</v>
      </c>
      <c r="G6" s="62"/>
    </row>
    <row r="7" spans="1:7" ht="24.95" customHeight="1" x14ac:dyDescent="0.25">
      <c r="A7" s="59" t="s">
        <v>7</v>
      </c>
      <c r="B7" s="60" t="s">
        <v>16</v>
      </c>
      <c r="C7" s="61"/>
      <c r="D7" s="61"/>
      <c r="E7" s="61"/>
      <c r="F7" s="61"/>
      <c r="G7" s="62"/>
    </row>
    <row r="8" spans="1:7" ht="24.95" customHeight="1" x14ac:dyDescent="0.25">
      <c r="A8" s="59" t="s">
        <v>8</v>
      </c>
      <c r="B8" s="60" t="s">
        <v>17</v>
      </c>
      <c r="C8" s="61"/>
      <c r="D8" s="61"/>
      <c r="E8" s="61"/>
      <c r="F8" s="61"/>
      <c r="G8" s="62"/>
    </row>
    <row r="9" spans="1:7" ht="24.95" customHeight="1" x14ac:dyDescent="0.25">
      <c r="A9" s="59" t="s">
        <v>9</v>
      </c>
      <c r="B9" s="60" t="s">
        <v>18</v>
      </c>
      <c r="C9" s="61"/>
      <c r="D9" s="61"/>
      <c r="E9" s="61"/>
      <c r="F9" s="61"/>
      <c r="G9" s="62"/>
    </row>
    <row r="10" spans="1:7" ht="25.15" customHeight="1" x14ac:dyDescent="0.25">
      <c r="A10" s="30" t="s">
        <v>10</v>
      </c>
      <c r="B10" s="28" t="s">
        <v>19</v>
      </c>
      <c r="C10" s="21">
        <v>0</v>
      </c>
      <c r="D10" s="21">
        <f>D2+D3+D6+D7+D8+D9</f>
        <v>0</v>
      </c>
      <c r="E10" s="21">
        <v>0</v>
      </c>
      <c r="F10" s="21">
        <v>0</v>
      </c>
      <c r="G10" s="31"/>
    </row>
    <row r="11" spans="1:7" ht="24.95" customHeight="1" x14ac:dyDescent="0.25">
      <c r="A11" s="59" t="s">
        <v>21</v>
      </c>
      <c r="B11" s="60" t="s">
        <v>20</v>
      </c>
      <c r="C11" s="61"/>
      <c r="D11" s="61"/>
      <c r="E11" s="61"/>
      <c r="F11" s="61"/>
      <c r="G11" s="62"/>
    </row>
    <row r="12" spans="1:7" ht="24.95" customHeight="1" x14ac:dyDescent="0.25">
      <c r="A12" s="59" t="s">
        <v>22</v>
      </c>
      <c r="B12" s="60" t="s">
        <v>27</v>
      </c>
      <c r="C12" s="61"/>
      <c r="D12" s="61"/>
      <c r="E12" s="61"/>
      <c r="F12" s="61"/>
      <c r="G12" s="62"/>
    </row>
    <row r="13" spans="1:7" ht="24.95" customHeight="1" x14ac:dyDescent="0.25">
      <c r="A13" s="59" t="s">
        <v>23</v>
      </c>
      <c r="B13" s="60" t="s">
        <v>28</v>
      </c>
      <c r="C13" s="61"/>
      <c r="D13" s="61"/>
      <c r="E13" s="61"/>
      <c r="F13" s="61"/>
      <c r="G13" s="62"/>
    </row>
    <row r="14" spans="1:7" ht="24.95" customHeight="1" x14ac:dyDescent="0.25">
      <c r="A14" s="59" t="s">
        <v>24</v>
      </c>
      <c r="B14" s="60" t="s">
        <v>29</v>
      </c>
      <c r="C14" s="61"/>
      <c r="D14" s="61"/>
      <c r="E14" s="61"/>
      <c r="F14" s="61"/>
      <c r="G14" s="62"/>
    </row>
    <row r="15" spans="1:7" ht="24.95" customHeight="1" x14ac:dyDescent="0.25">
      <c r="A15" s="59" t="s">
        <v>25</v>
      </c>
      <c r="B15" s="60" t="s">
        <v>30</v>
      </c>
      <c r="C15" s="61"/>
      <c r="D15" s="61"/>
      <c r="E15" s="61"/>
      <c r="F15" s="61"/>
      <c r="G15" s="62"/>
    </row>
    <row r="16" spans="1:7" ht="24.95" customHeight="1" x14ac:dyDescent="0.25">
      <c r="A16" s="32" t="s">
        <v>26</v>
      </c>
      <c r="B16" s="25" t="s">
        <v>31</v>
      </c>
      <c r="C16" s="12">
        <v>0</v>
      </c>
      <c r="D16" s="12">
        <f>D10+D11+D12+D13+D14+D15</f>
        <v>0</v>
      </c>
      <c r="E16" s="12">
        <f>E10+E11+E12+E13+E14+E15</f>
        <v>0</v>
      </c>
      <c r="F16" s="12">
        <f>F10+F11+F12+F13+F14+F15</f>
        <v>0</v>
      </c>
      <c r="G16" s="33"/>
    </row>
    <row r="17" spans="1:7" ht="24.95" customHeight="1" x14ac:dyDescent="0.25">
      <c r="A17" s="59" t="s">
        <v>32</v>
      </c>
      <c r="B17" s="60" t="s">
        <v>38</v>
      </c>
      <c r="C17" s="61"/>
      <c r="D17" s="61"/>
      <c r="E17" s="61"/>
      <c r="F17" s="61"/>
      <c r="G17" s="62"/>
    </row>
    <row r="18" spans="1:7" ht="24.95" customHeight="1" x14ac:dyDescent="0.25">
      <c r="A18" s="59" t="s">
        <v>33</v>
      </c>
      <c r="B18" s="60" t="s">
        <v>39</v>
      </c>
      <c r="C18" s="61"/>
      <c r="D18" s="61"/>
      <c r="E18" s="61"/>
      <c r="F18" s="61"/>
      <c r="G18" s="62"/>
    </row>
    <row r="19" spans="1:7" ht="24.95" customHeight="1" x14ac:dyDescent="0.25">
      <c r="A19" s="59" t="s">
        <v>34</v>
      </c>
      <c r="B19" s="60" t="s">
        <v>40</v>
      </c>
      <c r="C19" s="61"/>
      <c r="D19" s="61"/>
      <c r="E19" s="61"/>
      <c r="F19" s="61"/>
      <c r="G19" s="62"/>
    </row>
    <row r="20" spans="1:7" ht="24.95" customHeight="1" x14ac:dyDescent="0.25">
      <c r="A20" s="59" t="s">
        <v>35</v>
      </c>
      <c r="B20" s="60" t="s">
        <v>41</v>
      </c>
      <c r="C20" s="61"/>
      <c r="D20" s="61"/>
      <c r="E20" s="61"/>
      <c r="F20" s="61"/>
      <c r="G20" s="62"/>
    </row>
    <row r="21" spans="1:7" ht="24.95" customHeight="1" x14ac:dyDescent="0.25">
      <c r="A21" s="59" t="s">
        <v>36</v>
      </c>
      <c r="B21" s="60" t="s">
        <v>42</v>
      </c>
      <c r="C21" s="61"/>
      <c r="D21" s="61"/>
      <c r="E21" s="61"/>
      <c r="F21" s="61"/>
      <c r="G21" s="62"/>
    </row>
    <row r="22" spans="1:7" ht="24.95" customHeight="1" x14ac:dyDescent="0.25">
      <c r="A22" s="59"/>
      <c r="B22" s="60" t="s">
        <v>191</v>
      </c>
      <c r="C22" s="61"/>
      <c r="D22" s="61"/>
      <c r="E22" s="61"/>
      <c r="F22" s="61"/>
      <c r="G22" s="62"/>
    </row>
    <row r="23" spans="1:7" ht="24.95" customHeight="1" x14ac:dyDescent="0.25">
      <c r="A23" s="32" t="s">
        <v>37</v>
      </c>
      <c r="B23" s="25" t="s">
        <v>43</v>
      </c>
      <c r="C23" s="12">
        <v>0</v>
      </c>
      <c r="D23" s="12">
        <f>D17+D18+D19+D20+D21</f>
        <v>0</v>
      </c>
      <c r="E23" s="12">
        <f>E17+E18+E19+E20+E21</f>
        <v>0</v>
      </c>
      <c r="F23" s="12">
        <v>0</v>
      </c>
      <c r="G23" s="33"/>
    </row>
    <row r="24" spans="1:7" ht="24.95" customHeight="1" x14ac:dyDescent="0.25">
      <c r="A24" s="59" t="s">
        <v>44</v>
      </c>
      <c r="B24" s="60" t="s">
        <v>45</v>
      </c>
      <c r="C24" s="61"/>
      <c r="D24" s="61"/>
      <c r="E24" s="61"/>
      <c r="F24" s="61"/>
      <c r="G24" s="62"/>
    </row>
    <row r="25" spans="1:7" ht="24.95" customHeight="1" x14ac:dyDescent="0.25">
      <c r="A25" s="59" t="s">
        <v>46</v>
      </c>
      <c r="B25" s="60" t="s">
        <v>47</v>
      </c>
      <c r="C25" s="61"/>
      <c r="D25" s="61"/>
      <c r="E25" s="61"/>
      <c r="F25" s="61"/>
      <c r="G25" s="62"/>
    </row>
    <row r="26" spans="1:7" ht="24.95" customHeight="1" x14ac:dyDescent="0.25">
      <c r="A26" s="59" t="s">
        <v>48</v>
      </c>
      <c r="B26" s="60" t="s">
        <v>49</v>
      </c>
      <c r="C26" s="61"/>
      <c r="D26" s="61"/>
      <c r="E26" s="61"/>
      <c r="F26" s="61"/>
      <c r="G26" s="62"/>
    </row>
    <row r="27" spans="1:7" ht="24.95" customHeight="1" x14ac:dyDescent="0.25">
      <c r="A27" s="59" t="s">
        <v>50</v>
      </c>
      <c r="B27" s="60" t="s">
        <v>51</v>
      </c>
      <c r="C27" s="61">
        <v>0</v>
      </c>
      <c r="D27" s="61">
        <f>D25+D26</f>
        <v>0</v>
      </c>
      <c r="E27" s="61">
        <v>0</v>
      </c>
      <c r="F27" s="61">
        <v>0</v>
      </c>
      <c r="G27" s="62"/>
    </row>
    <row r="28" spans="1:7" ht="24.95" customHeight="1" x14ac:dyDescent="0.25">
      <c r="A28" s="59" t="s">
        <v>52</v>
      </c>
      <c r="B28" s="60" t="s">
        <v>53</v>
      </c>
      <c r="C28" s="61"/>
      <c r="D28" s="61"/>
      <c r="E28" s="61"/>
      <c r="F28" s="61"/>
      <c r="G28" s="62"/>
    </row>
    <row r="29" spans="1:7" ht="24.95" customHeight="1" x14ac:dyDescent="0.25">
      <c r="A29" s="32" t="s">
        <v>54</v>
      </c>
      <c r="B29" s="25" t="s">
        <v>55</v>
      </c>
      <c r="C29" s="12">
        <v>0</v>
      </c>
      <c r="D29" s="12">
        <f>D24+D27+D28</f>
        <v>0</v>
      </c>
      <c r="E29" s="12">
        <f>E24+E27+E28</f>
        <v>0</v>
      </c>
      <c r="F29" s="12">
        <f>F24+F27+F28</f>
        <v>0</v>
      </c>
      <c r="G29" s="33"/>
    </row>
    <row r="30" spans="1:7" ht="24.95" customHeight="1" x14ac:dyDescent="0.25">
      <c r="A30" s="59" t="s">
        <v>211</v>
      </c>
      <c r="B30" s="60" t="s">
        <v>217</v>
      </c>
      <c r="C30" s="61"/>
      <c r="D30" s="61"/>
      <c r="E30" s="61"/>
      <c r="F30" s="61"/>
      <c r="G30" s="62"/>
    </row>
    <row r="31" spans="1:7" ht="24.95" customHeight="1" x14ac:dyDescent="0.25">
      <c r="A31" s="59" t="s">
        <v>56</v>
      </c>
      <c r="B31" s="60" t="s">
        <v>68</v>
      </c>
      <c r="C31" s="61">
        <v>5544496</v>
      </c>
      <c r="D31" s="61">
        <v>1800000</v>
      </c>
      <c r="E31" s="61">
        <v>1800000</v>
      </c>
      <c r="F31" s="61">
        <v>900000</v>
      </c>
      <c r="G31" s="62">
        <f>F31/E31</f>
        <v>0.5</v>
      </c>
    </row>
    <row r="32" spans="1:7" ht="24.95" customHeight="1" x14ac:dyDescent="0.25">
      <c r="A32" s="59" t="s">
        <v>57</v>
      </c>
      <c r="B32" s="60" t="s">
        <v>69</v>
      </c>
      <c r="C32" s="61"/>
      <c r="D32" s="61"/>
      <c r="E32" s="61"/>
      <c r="F32" s="61"/>
      <c r="G32" s="62"/>
    </row>
    <row r="33" spans="1:7" ht="24.95" customHeight="1" x14ac:dyDescent="0.25">
      <c r="A33" s="59" t="s">
        <v>58</v>
      </c>
      <c r="B33" s="60" t="s">
        <v>70</v>
      </c>
      <c r="C33" s="61"/>
      <c r="D33" s="61"/>
      <c r="E33" s="61"/>
      <c r="F33" s="61"/>
      <c r="G33" s="62"/>
    </row>
    <row r="34" spans="1:7" ht="24.95" customHeight="1" x14ac:dyDescent="0.25">
      <c r="A34" s="59" t="s">
        <v>59</v>
      </c>
      <c r="B34" s="60" t="s">
        <v>71</v>
      </c>
      <c r="C34" s="61">
        <v>39328989</v>
      </c>
      <c r="D34" s="61">
        <v>39500000</v>
      </c>
      <c r="E34" s="61">
        <v>39500000</v>
      </c>
      <c r="F34" s="61">
        <v>15837315</v>
      </c>
      <c r="G34" s="62">
        <f>F34/E34</f>
        <v>0.40094468354430379</v>
      </c>
    </row>
    <row r="35" spans="1:7" ht="24.95" customHeight="1" x14ac:dyDescent="0.25">
      <c r="A35" s="59" t="s">
        <v>60</v>
      </c>
      <c r="B35" s="60" t="s">
        <v>72</v>
      </c>
      <c r="C35" s="61">
        <v>11873684</v>
      </c>
      <c r="D35" s="61">
        <v>10660000</v>
      </c>
      <c r="E35" s="61">
        <v>10660000</v>
      </c>
      <c r="F35" s="61">
        <v>4276318</v>
      </c>
      <c r="G35" s="62">
        <f>F35/E35</f>
        <v>0.40115553470919324</v>
      </c>
    </row>
    <row r="36" spans="1:7" ht="24.95" customHeight="1" x14ac:dyDescent="0.25">
      <c r="A36" s="59" t="s">
        <v>61</v>
      </c>
      <c r="B36" s="60" t="s">
        <v>73</v>
      </c>
      <c r="C36" s="61">
        <v>7422000</v>
      </c>
      <c r="D36" s="61">
        <v>10000000</v>
      </c>
      <c r="E36" s="61">
        <v>10000000</v>
      </c>
      <c r="F36" s="61">
        <v>9571000</v>
      </c>
      <c r="G36" s="62"/>
    </row>
    <row r="37" spans="1:7" ht="24.95" customHeight="1" x14ac:dyDescent="0.25">
      <c r="A37" s="59" t="s">
        <v>62</v>
      </c>
      <c r="B37" s="60" t="s">
        <v>67</v>
      </c>
      <c r="C37" s="61">
        <v>136562</v>
      </c>
      <c r="D37" s="61"/>
      <c r="E37" s="61"/>
      <c r="F37" s="61">
        <v>62387</v>
      </c>
      <c r="G37" s="62"/>
    </row>
    <row r="38" spans="1:7" ht="24.95" customHeight="1" x14ac:dyDescent="0.25">
      <c r="A38" s="59" t="s">
        <v>63</v>
      </c>
      <c r="B38" s="60" t="s">
        <v>74</v>
      </c>
      <c r="C38" s="61">
        <v>0</v>
      </c>
      <c r="D38" s="61"/>
      <c r="E38" s="61"/>
      <c r="F38" s="61"/>
      <c r="G38" s="62"/>
    </row>
    <row r="39" spans="1:7" ht="24.95" customHeight="1" x14ac:dyDescent="0.25">
      <c r="A39" s="59" t="s">
        <v>64</v>
      </c>
      <c r="B39" s="60" t="s">
        <v>75</v>
      </c>
      <c r="C39" s="61">
        <v>8255</v>
      </c>
      <c r="D39" s="61"/>
      <c r="E39" s="61"/>
      <c r="F39" s="61"/>
      <c r="G39" s="62"/>
    </row>
    <row r="40" spans="1:7" ht="24.95" customHeight="1" x14ac:dyDescent="0.25">
      <c r="A40" s="59" t="s">
        <v>65</v>
      </c>
      <c r="B40" s="60" t="s">
        <v>76</v>
      </c>
      <c r="C40" s="61">
        <v>736243</v>
      </c>
      <c r="D40" s="61"/>
      <c r="E40" s="61"/>
      <c r="F40" s="61">
        <v>227</v>
      </c>
      <c r="G40" s="62"/>
    </row>
    <row r="41" spans="1:7" ht="24.95" customHeight="1" x14ac:dyDescent="0.25">
      <c r="A41" s="32" t="s">
        <v>66</v>
      </c>
      <c r="B41" s="25" t="s">
        <v>77</v>
      </c>
      <c r="C41" s="12">
        <f>SUM(C31:C40)</f>
        <v>65050229</v>
      </c>
      <c r="D41" s="12">
        <f>D31+D32+D33+D34+D36+D35+D37+D38+D39+D40</f>
        <v>61960000</v>
      </c>
      <c r="E41" s="12">
        <f>E31+E32+E33+E34+E36+E35+E37+E38+E39+E40</f>
        <v>61960000</v>
      </c>
      <c r="F41" s="12">
        <f>F31+F32+F33+F34+F36+F35+F37+F38+F39+F40</f>
        <v>30647247</v>
      </c>
      <c r="G41" s="33">
        <f>F41/E41</f>
        <v>0.49462955132343445</v>
      </c>
    </row>
    <row r="42" spans="1:7" ht="24.95" customHeight="1" x14ac:dyDescent="0.25">
      <c r="A42" s="59" t="s">
        <v>78</v>
      </c>
      <c r="B42" s="60" t="s">
        <v>85</v>
      </c>
      <c r="C42" s="61">
        <v>0</v>
      </c>
      <c r="D42" s="61"/>
      <c r="E42" s="61"/>
      <c r="F42" s="61"/>
      <c r="G42" s="62"/>
    </row>
    <row r="43" spans="1:7" ht="24.95" customHeight="1" x14ac:dyDescent="0.25">
      <c r="A43" s="59" t="s">
        <v>79</v>
      </c>
      <c r="B43" s="60" t="s">
        <v>86</v>
      </c>
      <c r="C43" s="61"/>
      <c r="D43" s="61"/>
      <c r="E43" s="61"/>
      <c r="F43" s="61"/>
      <c r="G43" s="62"/>
    </row>
    <row r="44" spans="1:7" ht="24.95" customHeight="1" x14ac:dyDescent="0.25">
      <c r="A44" s="59" t="s">
        <v>80</v>
      </c>
      <c r="B44" s="60" t="s">
        <v>87</v>
      </c>
      <c r="C44" s="61"/>
      <c r="D44" s="61"/>
      <c r="E44" s="61"/>
      <c r="F44" s="61"/>
      <c r="G44" s="62"/>
    </row>
    <row r="45" spans="1:7" ht="24.95" customHeight="1" x14ac:dyDescent="0.25">
      <c r="A45" s="59" t="s">
        <v>81</v>
      </c>
      <c r="B45" s="60" t="s">
        <v>88</v>
      </c>
      <c r="C45" s="61"/>
      <c r="D45" s="61"/>
      <c r="E45" s="61"/>
      <c r="F45" s="61"/>
      <c r="G45" s="62"/>
    </row>
    <row r="46" spans="1:7" ht="24.95" customHeight="1" x14ac:dyDescent="0.25">
      <c r="A46" s="59" t="s">
        <v>82</v>
      </c>
      <c r="B46" s="60" t="s">
        <v>89</v>
      </c>
      <c r="C46" s="61"/>
      <c r="D46" s="61"/>
      <c r="E46" s="61"/>
      <c r="F46" s="61"/>
      <c r="G46" s="62"/>
    </row>
    <row r="47" spans="1:7" ht="24.95" customHeight="1" x14ac:dyDescent="0.25">
      <c r="A47" s="32" t="s">
        <v>83</v>
      </c>
      <c r="B47" s="25" t="s">
        <v>84</v>
      </c>
      <c r="C47" s="12">
        <v>0</v>
      </c>
      <c r="D47" s="12">
        <f>D42+D43+D44+D45+D46</f>
        <v>0</v>
      </c>
      <c r="E47" s="12">
        <v>0</v>
      </c>
      <c r="F47" s="12">
        <v>0</v>
      </c>
      <c r="G47" s="33"/>
    </row>
    <row r="48" spans="1:7" ht="24.95" customHeight="1" x14ac:dyDescent="0.25">
      <c r="A48" s="59" t="s">
        <v>173</v>
      </c>
      <c r="B48" s="60" t="s">
        <v>179</v>
      </c>
      <c r="C48" s="61">
        <v>0</v>
      </c>
      <c r="D48" s="61"/>
      <c r="E48" s="61"/>
      <c r="F48" s="61"/>
      <c r="G48" s="62"/>
    </row>
    <row r="49" spans="1:7" ht="24.95" customHeight="1" x14ac:dyDescent="0.25">
      <c r="A49" s="59" t="s">
        <v>174</v>
      </c>
      <c r="B49" s="60" t="s">
        <v>183</v>
      </c>
      <c r="C49" s="61"/>
      <c r="D49" s="61"/>
      <c r="E49" s="61"/>
      <c r="F49" s="61"/>
      <c r="G49" s="62"/>
    </row>
    <row r="50" spans="1:7" ht="24.95" customHeight="1" x14ac:dyDescent="0.25">
      <c r="A50" s="59" t="s">
        <v>175</v>
      </c>
      <c r="B50" s="60" t="s">
        <v>180</v>
      </c>
      <c r="C50" s="61"/>
      <c r="D50" s="61"/>
      <c r="E50" s="61"/>
      <c r="F50" s="61"/>
      <c r="G50" s="62"/>
    </row>
    <row r="51" spans="1:7" ht="24.95" customHeight="1" x14ac:dyDescent="0.25">
      <c r="A51" s="59" t="s">
        <v>176</v>
      </c>
      <c r="B51" s="60" t="s">
        <v>181</v>
      </c>
      <c r="C51" s="61"/>
      <c r="D51" s="61"/>
      <c r="E51" s="61"/>
      <c r="F51" s="61"/>
      <c r="G51" s="62"/>
    </row>
    <row r="52" spans="1:7" ht="24.95" customHeight="1" x14ac:dyDescent="0.25">
      <c r="A52" s="59" t="s">
        <v>177</v>
      </c>
      <c r="B52" s="60" t="s">
        <v>182</v>
      </c>
      <c r="C52" s="61"/>
      <c r="D52" s="61"/>
      <c r="E52" s="61"/>
      <c r="F52" s="61"/>
      <c r="G52" s="62"/>
    </row>
    <row r="53" spans="1:7" ht="24.95" customHeight="1" x14ac:dyDescent="0.25">
      <c r="A53" s="32" t="s">
        <v>178</v>
      </c>
      <c r="B53" s="25" t="s">
        <v>184</v>
      </c>
      <c r="C53" s="12">
        <v>0</v>
      </c>
      <c r="D53" s="12">
        <f>D48+D49+D50+D51+D52</f>
        <v>0</v>
      </c>
      <c r="E53" s="12">
        <v>0</v>
      </c>
      <c r="F53" s="12">
        <v>0</v>
      </c>
      <c r="G53" s="33"/>
    </row>
    <row r="54" spans="1:7" ht="24.95" customHeight="1" x14ac:dyDescent="0.25">
      <c r="A54" s="59" t="s">
        <v>90</v>
      </c>
      <c r="B54" s="60" t="s">
        <v>96</v>
      </c>
      <c r="C54" s="61">
        <v>0</v>
      </c>
      <c r="D54" s="61"/>
      <c r="E54" s="61"/>
      <c r="F54" s="61"/>
      <c r="G54" s="62"/>
    </row>
    <row r="55" spans="1:7" ht="24.95" customHeight="1" x14ac:dyDescent="0.25">
      <c r="A55" s="59" t="s">
        <v>91</v>
      </c>
      <c r="B55" s="60" t="s">
        <v>97</v>
      </c>
      <c r="C55" s="61"/>
      <c r="D55" s="61"/>
      <c r="E55" s="61"/>
      <c r="F55" s="61"/>
      <c r="G55" s="62"/>
    </row>
    <row r="56" spans="1:7" ht="24.95" customHeight="1" x14ac:dyDescent="0.25">
      <c r="A56" s="59" t="s">
        <v>92</v>
      </c>
      <c r="B56" s="60" t="s">
        <v>98</v>
      </c>
      <c r="C56" s="61"/>
      <c r="D56" s="61"/>
      <c r="E56" s="61"/>
      <c r="F56" s="61"/>
      <c r="G56" s="62"/>
    </row>
    <row r="57" spans="1:7" ht="24.95" customHeight="1" x14ac:dyDescent="0.25">
      <c r="A57" s="59" t="s">
        <v>93</v>
      </c>
      <c r="B57" s="60" t="s">
        <v>99</v>
      </c>
      <c r="C57" s="61"/>
      <c r="D57" s="61"/>
      <c r="E57" s="61"/>
      <c r="F57" s="61"/>
      <c r="G57" s="62"/>
    </row>
    <row r="58" spans="1:7" ht="24.95" customHeight="1" x14ac:dyDescent="0.25">
      <c r="A58" s="59" t="s">
        <v>94</v>
      </c>
      <c r="B58" s="60" t="s">
        <v>100</v>
      </c>
      <c r="C58" s="61"/>
      <c r="D58" s="61"/>
      <c r="E58" s="61"/>
      <c r="F58" s="61"/>
      <c r="G58" s="62"/>
    </row>
    <row r="59" spans="1:7" ht="24.95" customHeight="1" x14ac:dyDescent="0.25">
      <c r="A59" s="32" t="s">
        <v>95</v>
      </c>
      <c r="B59" s="25" t="s">
        <v>101</v>
      </c>
      <c r="C59" s="12">
        <v>0</v>
      </c>
      <c r="D59" s="12">
        <f>D54+D55+D56+D57+D58</f>
        <v>0</v>
      </c>
      <c r="E59" s="12">
        <v>0</v>
      </c>
      <c r="F59" s="12">
        <v>0</v>
      </c>
      <c r="G59" s="33"/>
    </row>
    <row r="60" spans="1:7" ht="25.15" customHeight="1" x14ac:dyDescent="0.3">
      <c r="A60" s="34"/>
      <c r="B60" s="29" t="s">
        <v>102</v>
      </c>
      <c r="C60" s="22">
        <f>SUM(C59,C53,C47,C41,C29,C23,C16)</f>
        <v>65050229</v>
      </c>
      <c r="D60" s="22">
        <f>D16+D23+D29+D41+D47+D59+D53</f>
        <v>61960000</v>
      </c>
      <c r="E60" s="22">
        <f>E16+E23+E29+E41+E47+E59+E53</f>
        <v>61960000</v>
      </c>
      <c r="F60" s="22">
        <f>F16+F23+F29+F41+F47+F59+F53</f>
        <v>30647247</v>
      </c>
      <c r="G60" s="35">
        <f>F60/E60</f>
        <v>0.49462955132343445</v>
      </c>
    </row>
    <row r="61" spans="1:7" ht="24.95" customHeight="1" x14ac:dyDescent="0.25">
      <c r="A61" s="59" t="s">
        <v>104</v>
      </c>
      <c r="B61" s="60" t="s">
        <v>106</v>
      </c>
      <c r="C61" s="61">
        <v>5939043</v>
      </c>
      <c r="D61" s="61">
        <v>7500000</v>
      </c>
      <c r="E61" s="61">
        <v>8055597</v>
      </c>
      <c r="F61" s="61">
        <v>8055597</v>
      </c>
      <c r="G61" s="62">
        <f>F61/E61</f>
        <v>1</v>
      </c>
    </row>
    <row r="62" spans="1:7" ht="24.95" customHeight="1" x14ac:dyDescent="0.25">
      <c r="A62" s="59" t="s">
        <v>105</v>
      </c>
      <c r="B62" s="60" t="s">
        <v>103</v>
      </c>
      <c r="C62" s="61">
        <v>5939043</v>
      </c>
      <c r="D62" s="61">
        <f>D61</f>
        <v>7500000</v>
      </c>
      <c r="E62" s="61">
        <v>8055597</v>
      </c>
      <c r="F62" s="61">
        <v>8055597</v>
      </c>
      <c r="G62" s="62">
        <f>F62/E62</f>
        <v>1</v>
      </c>
    </row>
    <row r="63" spans="1:7" ht="24.95" customHeight="1" x14ac:dyDescent="0.25">
      <c r="A63" s="59" t="s">
        <v>107</v>
      </c>
      <c r="B63" s="60" t="s">
        <v>109</v>
      </c>
      <c r="C63" s="61"/>
      <c r="D63" s="61"/>
      <c r="E63" s="61"/>
      <c r="F63" s="61"/>
      <c r="G63" s="62"/>
    </row>
    <row r="64" spans="1:7" ht="24.95" customHeight="1" x14ac:dyDescent="0.25">
      <c r="A64" s="59" t="s">
        <v>108</v>
      </c>
      <c r="B64" s="60" t="s">
        <v>110</v>
      </c>
      <c r="C64" s="61">
        <v>441565614</v>
      </c>
      <c r="D64" s="61">
        <v>462540000</v>
      </c>
      <c r="E64" s="61">
        <v>465384197</v>
      </c>
      <c r="F64" s="61">
        <v>214047115</v>
      </c>
      <c r="G64" s="62">
        <f>F64/E64</f>
        <v>0.45993636307336838</v>
      </c>
    </row>
    <row r="65" spans="1:7" ht="24.95" customHeight="1" x14ac:dyDescent="0.25">
      <c r="A65" s="59" t="s">
        <v>111</v>
      </c>
      <c r="B65" s="60" t="s">
        <v>112</v>
      </c>
      <c r="C65" s="61">
        <v>441565614</v>
      </c>
      <c r="D65" s="61">
        <f>D63+D64</f>
        <v>462540000</v>
      </c>
      <c r="E65" s="61">
        <v>473439794</v>
      </c>
      <c r="F65" s="61">
        <v>222102712</v>
      </c>
      <c r="G65" s="62">
        <f>F65/E65</f>
        <v>0.46912556742114497</v>
      </c>
    </row>
    <row r="66" spans="1:7" ht="25.15" customHeight="1" thickBot="1" x14ac:dyDescent="0.35">
      <c r="A66" s="42"/>
      <c r="B66" s="43" t="s">
        <v>113</v>
      </c>
      <c r="C66" s="44">
        <f>SUM(C62:C64)</f>
        <v>447504657</v>
      </c>
      <c r="D66" s="44">
        <f t="shared" ref="D66" si="0">D62+D65</f>
        <v>470040000</v>
      </c>
      <c r="E66" s="44">
        <f>SUM(E65)</f>
        <v>473439794</v>
      </c>
      <c r="F66" s="44">
        <f>SUM(F65)</f>
        <v>222102712</v>
      </c>
      <c r="G66" s="45">
        <f>F66/E66</f>
        <v>0.46912556742114497</v>
      </c>
    </row>
    <row r="67" spans="1:7" ht="25.15" customHeight="1" thickBot="1" x14ac:dyDescent="0.35">
      <c r="A67" s="50"/>
      <c r="B67" s="51" t="s">
        <v>114</v>
      </c>
      <c r="C67" s="52">
        <f>SUM(C60,C66)</f>
        <v>512554886</v>
      </c>
      <c r="D67" s="53">
        <f>D60+D66</f>
        <v>532000000</v>
      </c>
      <c r="E67" s="53">
        <f>E60+E66</f>
        <v>535399794</v>
      </c>
      <c r="F67" s="53">
        <f>F66+F60</f>
        <v>252749959</v>
      </c>
      <c r="G67" s="54">
        <f>F67/E67</f>
        <v>0.47207705686939433</v>
      </c>
    </row>
    <row r="68" spans="1:7" s="4" customFormat="1" ht="25.15" customHeight="1" thickBot="1" x14ac:dyDescent="0.35">
      <c r="A68" s="46"/>
      <c r="B68" s="47"/>
      <c r="C68" s="48"/>
      <c r="D68" s="48"/>
      <c r="E68" s="48"/>
      <c r="F68" s="48"/>
      <c r="G68" s="49"/>
    </row>
    <row r="69" spans="1:7" ht="38.1" customHeight="1" thickBot="1" x14ac:dyDescent="0.3">
      <c r="A69" s="39" t="s">
        <v>0</v>
      </c>
      <c r="B69" s="40" t="s">
        <v>163</v>
      </c>
      <c r="C69" s="40" t="s">
        <v>214</v>
      </c>
      <c r="D69" s="40" t="s">
        <v>219</v>
      </c>
      <c r="E69" s="40" t="s">
        <v>220</v>
      </c>
      <c r="F69" s="40" t="s">
        <v>214</v>
      </c>
      <c r="G69" s="41" t="s">
        <v>215</v>
      </c>
    </row>
    <row r="70" spans="1:7" ht="24.95" customHeight="1" x14ac:dyDescent="0.25">
      <c r="A70" s="32" t="s">
        <v>115</v>
      </c>
      <c r="B70" s="25" t="s">
        <v>116</v>
      </c>
      <c r="C70" s="12">
        <v>223916586</v>
      </c>
      <c r="D70" s="12">
        <v>222300000</v>
      </c>
      <c r="E70" s="12">
        <v>224545890</v>
      </c>
      <c r="F70" s="12">
        <v>98887541</v>
      </c>
      <c r="G70" s="33">
        <f>F70/E70</f>
        <v>0.44038900467071562</v>
      </c>
    </row>
    <row r="71" spans="1:7" ht="24.95" customHeight="1" x14ac:dyDescent="0.25">
      <c r="A71" s="32" t="s">
        <v>117</v>
      </c>
      <c r="B71" s="25" t="s">
        <v>118</v>
      </c>
      <c r="C71" s="12">
        <v>32767894</v>
      </c>
      <c r="D71" s="12">
        <v>32024000</v>
      </c>
      <c r="E71" s="12">
        <v>32652850</v>
      </c>
      <c r="F71" s="12">
        <v>13688275</v>
      </c>
      <c r="G71" s="33">
        <f t="shared" ref="G71:G72" si="1">F71/E71</f>
        <v>0.41920613361467685</v>
      </c>
    </row>
    <row r="72" spans="1:7" ht="24.95" customHeight="1" x14ac:dyDescent="0.25">
      <c r="A72" s="32" t="s">
        <v>119</v>
      </c>
      <c r="B72" s="25" t="s">
        <v>120</v>
      </c>
      <c r="C72" s="12">
        <v>246163520</v>
      </c>
      <c r="D72" s="12">
        <v>274509000</v>
      </c>
      <c r="E72" s="12">
        <v>275064597</v>
      </c>
      <c r="F72" s="12">
        <v>138339624</v>
      </c>
      <c r="G72" s="33">
        <f t="shared" si="1"/>
        <v>0.50293503965543052</v>
      </c>
    </row>
    <row r="73" spans="1:7" ht="24.95" customHeight="1" x14ac:dyDescent="0.25">
      <c r="A73" s="32" t="s">
        <v>121</v>
      </c>
      <c r="B73" s="25" t="s">
        <v>122</v>
      </c>
      <c r="C73" s="12"/>
      <c r="D73" s="12"/>
      <c r="E73" s="12"/>
      <c r="F73" s="12"/>
      <c r="G73" s="33"/>
    </row>
    <row r="74" spans="1:7" ht="24.95" customHeight="1" x14ac:dyDescent="0.25">
      <c r="A74" s="59" t="s">
        <v>123</v>
      </c>
      <c r="B74" s="60" t="s">
        <v>124</v>
      </c>
      <c r="C74" s="61"/>
      <c r="D74" s="61"/>
      <c r="E74" s="61"/>
      <c r="F74" s="61"/>
      <c r="G74" s="62"/>
    </row>
    <row r="75" spans="1:7" ht="24.95" customHeight="1" x14ac:dyDescent="0.25">
      <c r="A75" s="59" t="s">
        <v>125</v>
      </c>
      <c r="B75" s="60" t="s">
        <v>126</v>
      </c>
      <c r="C75" s="61"/>
      <c r="D75" s="61"/>
      <c r="E75" s="61"/>
      <c r="F75" s="61"/>
      <c r="G75" s="62"/>
    </row>
    <row r="76" spans="1:7" ht="24.95" customHeight="1" x14ac:dyDescent="0.25">
      <c r="A76" s="59" t="s">
        <v>127</v>
      </c>
      <c r="B76" s="60" t="s">
        <v>128</v>
      </c>
      <c r="C76" s="61">
        <v>0</v>
      </c>
      <c r="D76" s="61">
        <f>D74+D75</f>
        <v>0</v>
      </c>
      <c r="E76" s="61">
        <v>0</v>
      </c>
      <c r="F76" s="61">
        <v>0</v>
      </c>
      <c r="G76" s="62"/>
    </row>
    <row r="77" spans="1:7" ht="24.95" customHeight="1" x14ac:dyDescent="0.25">
      <c r="A77" s="59" t="s">
        <v>129</v>
      </c>
      <c r="B77" s="60" t="s">
        <v>132</v>
      </c>
      <c r="C77" s="61"/>
      <c r="D77" s="61"/>
      <c r="E77" s="61"/>
      <c r="F77" s="61"/>
      <c r="G77" s="62"/>
    </row>
    <row r="78" spans="1:7" ht="24.95" customHeight="1" x14ac:dyDescent="0.25">
      <c r="A78" s="59" t="s">
        <v>130</v>
      </c>
      <c r="B78" s="60" t="s">
        <v>131</v>
      </c>
      <c r="C78" s="61"/>
      <c r="D78" s="61"/>
      <c r="E78" s="61"/>
      <c r="F78" s="61"/>
      <c r="G78" s="62"/>
    </row>
    <row r="79" spans="1:7" ht="24.95" customHeight="1" x14ac:dyDescent="0.25">
      <c r="A79" s="59"/>
      <c r="B79" s="60" t="s">
        <v>133</v>
      </c>
      <c r="C79" s="61"/>
      <c r="D79" s="61"/>
      <c r="E79" s="61"/>
      <c r="F79" s="61"/>
      <c r="G79" s="62"/>
    </row>
    <row r="80" spans="1:7" ht="24.95" customHeight="1" x14ac:dyDescent="0.25">
      <c r="A80" s="59"/>
      <c r="B80" s="60" t="s">
        <v>134</v>
      </c>
      <c r="C80" s="61"/>
      <c r="D80" s="61"/>
      <c r="E80" s="61"/>
      <c r="F80" s="61"/>
      <c r="G80" s="62"/>
    </row>
    <row r="81" spans="1:7" ht="24.95" customHeight="1" x14ac:dyDescent="0.25">
      <c r="A81" s="59" t="s">
        <v>135</v>
      </c>
      <c r="B81" s="60" t="s">
        <v>136</v>
      </c>
      <c r="C81" s="61">
        <v>0</v>
      </c>
      <c r="D81" s="61">
        <f>D79+D80</f>
        <v>0</v>
      </c>
      <c r="E81" s="61">
        <v>0</v>
      </c>
      <c r="F81" s="61">
        <v>0</v>
      </c>
      <c r="G81" s="62"/>
    </row>
    <row r="82" spans="1:7" ht="24.95" customHeight="1" x14ac:dyDescent="0.25">
      <c r="A82" s="32" t="s">
        <v>137</v>
      </c>
      <c r="B82" s="25" t="s">
        <v>138</v>
      </c>
      <c r="C82" s="12">
        <v>0</v>
      </c>
      <c r="D82" s="12">
        <f>D76+D77+D78+D81</f>
        <v>0</v>
      </c>
      <c r="E82" s="12">
        <v>0</v>
      </c>
      <c r="F82" s="12">
        <v>0</v>
      </c>
      <c r="G82" s="33"/>
    </row>
    <row r="83" spans="1:7" ht="24.95" customHeight="1" x14ac:dyDescent="0.25">
      <c r="A83" s="32" t="s">
        <v>139</v>
      </c>
      <c r="B83" s="25" t="s">
        <v>140</v>
      </c>
      <c r="C83" s="12">
        <v>1651289</v>
      </c>
      <c r="D83" s="12">
        <v>3167000</v>
      </c>
      <c r="E83" s="12">
        <v>3167000</v>
      </c>
      <c r="F83" s="12">
        <v>493770</v>
      </c>
      <c r="G83" s="33">
        <f>F83/E83</f>
        <v>0.15591095674139563</v>
      </c>
    </row>
    <row r="84" spans="1:7" ht="24.95" customHeight="1" x14ac:dyDescent="0.25">
      <c r="A84" s="32"/>
      <c r="B84" s="63" t="s">
        <v>192</v>
      </c>
      <c r="C84" s="12"/>
      <c r="D84" s="12"/>
      <c r="E84" s="12"/>
      <c r="F84" s="12"/>
      <c r="G84" s="33"/>
    </row>
    <row r="85" spans="1:7" ht="24.95" customHeight="1" x14ac:dyDescent="0.25">
      <c r="A85" s="32" t="s">
        <v>141</v>
      </c>
      <c r="B85" s="25" t="s">
        <v>142</v>
      </c>
      <c r="C85" s="12">
        <v>0</v>
      </c>
      <c r="D85" s="12">
        <v>0</v>
      </c>
      <c r="E85" s="12">
        <v>0</v>
      </c>
      <c r="F85" s="12">
        <v>0</v>
      </c>
      <c r="G85" s="33"/>
    </row>
    <row r="86" spans="1:7" ht="24.95" customHeight="1" x14ac:dyDescent="0.25">
      <c r="A86" s="32"/>
      <c r="B86" s="63" t="s">
        <v>193</v>
      </c>
      <c r="C86" s="12"/>
      <c r="D86" s="12"/>
      <c r="E86" s="12"/>
      <c r="F86" s="12"/>
      <c r="G86" s="33"/>
    </row>
    <row r="87" spans="1:7" ht="24.95" customHeight="1" x14ac:dyDescent="0.25">
      <c r="A87" s="59" t="s">
        <v>143</v>
      </c>
      <c r="B87" s="60" t="s">
        <v>144</v>
      </c>
      <c r="C87" s="61"/>
      <c r="D87" s="61"/>
      <c r="E87" s="61"/>
      <c r="F87" s="61"/>
      <c r="G87" s="62"/>
    </row>
    <row r="88" spans="1:7" ht="24.95" customHeight="1" x14ac:dyDescent="0.25">
      <c r="A88" s="59" t="s">
        <v>145</v>
      </c>
      <c r="B88" s="60" t="s">
        <v>146</v>
      </c>
      <c r="C88" s="61">
        <v>0</v>
      </c>
      <c r="D88" s="61"/>
      <c r="E88" s="61"/>
      <c r="F88" s="61"/>
      <c r="G88" s="62"/>
    </row>
    <row r="89" spans="1:7" ht="24.95" customHeight="1" x14ac:dyDescent="0.25">
      <c r="A89" s="59" t="s">
        <v>147</v>
      </c>
      <c r="B89" s="60" t="s">
        <v>148</v>
      </c>
      <c r="C89" s="61">
        <v>0</v>
      </c>
      <c r="D89" s="61"/>
      <c r="E89" s="61"/>
      <c r="F89" s="61"/>
      <c r="G89" s="62"/>
    </row>
    <row r="90" spans="1:7" ht="24.95" customHeight="1" x14ac:dyDescent="0.25">
      <c r="A90" s="59" t="s">
        <v>149</v>
      </c>
      <c r="B90" s="60" t="s">
        <v>150</v>
      </c>
      <c r="C90" s="61">
        <v>0</v>
      </c>
      <c r="D90" s="61"/>
      <c r="E90" s="61"/>
      <c r="F90" s="61"/>
      <c r="G90" s="62"/>
    </row>
    <row r="91" spans="1:7" ht="24.95" customHeight="1" x14ac:dyDescent="0.25">
      <c r="A91" s="32" t="s">
        <v>151</v>
      </c>
      <c r="B91" s="25" t="s">
        <v>152</v>
      </c>
      <c r="C91" s="12">
        <v>0</v>
      </c>
      <c r="D91" s="12"/>
      <c r="E91" s="12"/>
      <c r="F91" s="12"/>
      <c r="G91" s="33"/>
    </row>
    <row r="92" spans="1:7" ht="25.15" customHeight="1" x14ac:dyDescent="0.3">
      <c r="A92" s="34"/>
      <c r="B92" s="29" t="s">
        <v>153</v>
      </c>
      <c r="C92" s="22">
        <f>SUM(C91,C83:C86,C82,C69:C73)</f>
        <v>504499289</v>
      </c>
      <c r="D92" s="22">
        <f t="shared" ref="D92:E92" si="2">D70+D71+D72+D73+D82+D83+D85+D91+D95</f>
        <v>532000000</v>
      </c>
      <c r="E92" s="22">
        <f t="shared" si="2"/>
        <v>535430337</v>
      </c>
      <c r="F92" s="22">
        <f>F70+F71+F72+F73+F82+F83+F85+F91+F95</f>
        <v>251409210</v>
      </c>
      <c r="G92" s="35">
        <f>F92/E92</f>
        <v>0.46954606907154012</v>
      </c>
    </row>
    <row r="93" spans="1:7" ht="24.95" customHeight="1" x14ac:dyDescent="0.25">
      <c r="A93" s="59" t="s">
        <v>154</v>
      </c>
      <c r="B93" s="60" t="s">
        <v>155</v>
      </c>
      <c r="C93" s="61"/>
      <c r="D93" s="61"/>
      <c r="E93" s="61"/>
      <c r="F93" s="61"/>
      <c r="G93" s="62"/>
    </row>
    <row r="94" spans="1:7" ht="24.95" customHeight="1" x14ac:dyDescent="0.25">
      <c r="A94" s="59" t="s">
        <v>156</v>
      </c>
      <c r="B94" s="60" t="s">
        <v>157</v>
      </c>
      <c r="C94" s="61"/>
      <c r="D94" s="61"/>
      <c r="E94" s="61"/>
      <c r="F94" s="61"/>
      <c r="G94" s="62"/>
    </row>
    <row r="95" spans="1:7" ht="24.95" customHeight="1" x14ac:dyDescent="0.25">
      <c r="A95" s="32" t="s">
        <v>158</v>
      </c>
      <c r="B95" s="25" t="s">
        <v>159</v>
      </c>
      <c r="C95" s="12">
        <v>0</v>
      </c>
      <c r="D95" s="12">
        <f>D93+D94</f>
        <v>0</v>
      </c>
      <c r="E95" s="12">
        <v>0</v>
      </c>
      <c r="F95" s="12">
        <v>0</v>
      </c>
      <c r="G95" s="33">
        <v>0</v>
      </c>
    </row>
    <row r="96" spans="1:7" ht="25.15" customHeight="1" thickBot="1" x14ac:dyDescent="0.35">
      <c r="A96" s="55"/>
      <c r="B96" s="43" t="s">
        <v>160</v>
      </c>
      <c r="C96" s="56">
        <v>0</v>
      </c>
      <c r="D96" s="56">
        <f>D95</f>
        <v>0</v>
      </c>
      <c r="E96" s="56">
        <v>0</v>
      </c>
      <c r="F96" s="56">
        <v>0</v>
      </c>
      <c r="G96" s="57">
        <v>0</v>
      </c>
    </row>
    <row r="97" spans="1:7" ht="25.15" customHeight="1" thickBot="1" x14ac:dyDescent="0.4">
      <c r="A97" s="50"/>
      <c r="B97" s="51" t="s">
        <v>161</v>
      </c>
      <c r="C97" s="58">
        <f>C92+C96</f>
        <v>504499289</v>
      </c>
      <c r="D97" s="53">
        <f>D92+D96</f>
        <v>532000000</v>
      </c>
      <c r="E97" s="53">
        <f>E92+E96</f>
        <v>535430337</v>
      </c>
      <c r="F97" s="53">
        <f>F92+F96</f>
        <v>251409210</v>
      </c>
      <c r="G97" s="54">
        <f>F97/E97</f>
        <v>0.46954606907154012</v>
      </c>
    </row>
    <row r="98" spans="1:7" ht="25.15" customHeight="1" x14ac:dyDescent="0.25">
      <c r="A98" s="26"/>
      <c r="B98" s="27"/>
      <c r="C98" s="9"/>
    </row>
    <row r="99" spans="1:7" x14ac:dyDescent="0.25">
      <c r="C99" s="9"/>
    </row>
    <row r="100" spans="1:7" x14ac:dyDescent="0.25">
      <c r="C100" s="9"/>
    </row>
    <row r="101" spans="1:7" x14ac:dyDescent="0.25">
      <c r="C101" s="9"/>
    </row>
    <row r="102" spans="1:7" x14ac:dyDescent="0.25">
      <c r="C102" s="9"/>
    </row>
    <row r="103" spans="1:7" x14ac:dyDescent="0.25">
      <c r="C103" s="9"/>
    </row>
    <row r="104" spans="1:7" x14ac:dyDescent="0.25">
      <c r="C104" s="9"/>
    </row>
    <row r="105" spans="1:7" x14ac:dyDescent="0.25">
      <c r="C105" s="9"/>
    </row>
    <row r="106" spans="1:7" x14ac:dyDescent="0.25">
      <c r="C106" s="9"/>
    </row>
    <row r="107" spans="1:7" x14ac:dyDescent="0.25">
      <c r="C107" s="9"/>
    </row>
    <row r="108" spans="1:7" x14ac:dyDescent="0.25">
      <c r="C108" s="9"/>
    </row>
    <row r="109" spans="1:7" x14ac:dyDescent="0.25">
      <c r="C109" s="9"/>
    </row>
    <row r="110" spans="1:7" x14ac:dyDescent="0.25">
      <c r="C110" s="9"/>
    </row>
    <row r="111" spans="1:7" x14ac:dyDescent="0.25">
      <c r="C111" s="9"/>
    </row>
    <row r="112" spans="1:7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</sheetData>
  <pageMargins left="0.70866141732283472" right="0.70866141732283472" top="0.74803149606299213" bottom="0.74803149606299213" header="0.31496062992125984" footer="0.31496062992125984"/>
  <pageSetup paperSize="8" scale="29" fitToHeight="2" orientation="portrait" r:id="rId1"/>
  <headerFooter>
    <oddHeader>&amp;C&amp;"Times New Roman,Félkövér"&amp;14Jánossomorja Városüzemeltetési és Műszaki Ellátó Szervezet&amp;R&amp;"Times New Roman,Normál"3. melléklet
adatok Ft-ban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4CB3C-A4AF-45A2-B6DF-C5751CD20C39}">
  <dimension ref="A1:G218"/>
  <sheetViews>
    <sheetView zoomScale="70" zoomScaleNormal="70" workbookViewId="0"/>
  </sheetViews>
  <sheetFormatPr defaultColWidth="8.85546875" defaultRowHeight="15" x14ac:dyDescent="0.25"/>
  <cols>
    <col min="2" max="2" width="77" customWidth="1"/>
    <col min="3" max="3" width="30.5703125" style="24" customWidth="1"/>
    <col min="4" max="7" width="24.140625" style="9" customWidth="1"/>
    <col min="8" max="8" width="10.85546875" bestFit="1" customWidth="1"/>
  </cols>
  <sheetData>
    <row r="1" spans="1:7" ht="38.1" customHeight="1" thickBot="1" x14ac:dyDescent="0.3">
      <c r="A1" s="39" t="s">
        <v>0</v>
      </c>
      <c r="B1" s="40" t="s">
        <v>1</v>
      </c>
      <c r="C1" s="40" t="s">
        <v>218</v>
      </c>
      <c r="D1" s="40" t="s">
        <v>219</v>
      </c>
      <c r="E1" s="40" t="s">
        <v>220</v>
      </c>
      <c r="F1" s="40" t="s">
        <v>214</v>
      </c>
      <c r="G1" s="41" t="s">
        <v>215</v>
      </c>
    </row>
    <row r="2" spans="1:7" ht="24.95" customHeight="1" x14ac:dyDescent="0.25">
      <c r="A2" s="59" t="s">
        <v>2</v>
      </c>
      <c r="B2" s="60" t="s">
        <v>11</v>
      </c>
      <c r="C2" s="61"/>
      <c r="D2" s="61"/>
      <c r="E2" s="61"/>
      <c r="F2" s="61"/>
      <c r="G2" s="62"/>
    </row>
    <row r="3" spans="1:7" ht="24.95" customHeight="1" x14ac:dyDescent="0.25">
      <c r="A3" s="59" t="s">
        <v>3</v>
      </c>
      <c r="B3" s="60" t="s">
        <v>12</v>
      </c>
      <c r="C3" s="61"/>
      <c r="D3" s="61"/>
      <c r="E3" s="61"/>
      <c r="F3" s="61"/>
      <c r="G3" s="62"/>
    </row>
    <row r="4" spans="1:7" ht="24.95" customHeight="1" x14ac:dyDescent="0.25">
      <c r="A4" s="59" t="s">
        <v>4</v>
      </c>
      <c r="B4" s="60" t="s">
        <v>13</v>
      </c>
      <c r="C4" s="61"/>
      <c r="D4" s="61"/>
      <c r="E4" s="61"/>
      <c r="F4" s="61"/>
      <c r="G4" s="62"/>
    </row>
    <row r="5" spans="1:7" ht="24.95" customHeight="1" x14ac:dyDescent="0.25">
      <c r="A5" s="59" t="s">
        <v>5</v>
      </c>
      <c r="B5" s="60" t="s">
        <v>14</v>
      </c>
      <c r="C5" s="61"/>
      <c r="D5" s="61"/>
      <c r="E5" s="61"/>
      <c r="F5" s="61"/>
      <c r="G5" s="62"/>
    </row>
    <row r="6" spans="1:7" ht="24.95" customHeight="1" x14ac:dyDescent="0.25">
      <c r="A6" s="59" t="s">
        <v>6</v>
      </c>
      <c r="B6" s="60" t="s">
        <v>15</v>
      </c>
      <c r="C6" s="61">
        <v>0</v>
      </c>
      <c r="D6" s="61">
        <f>D4+D5</f>
        <v>0</v>
      </c>
      <c r="E6" s="61">
        <v>0</v>
      </c>
      <c r="F6" s="61">
        <v>0</v>
      </c>
      <c r="G6" s="62"/>
    </row>
    <row r="7" spans="1:7" ht="24.95" customHeight="1" x14ac:dyDescent="0.25">
      <c r="A7" s="59" t="s">
        <v>7</v>
      </c>
      <c r="B7" s="60" t="s">
        <v>16</v>
      </c>
      <c r="C7" s="61"/>
      <c r="D7" s="61"/>
      <c r="E7" s="61"/>
      <c r="F7" s="61"/>
      <c r="G7" s="62"/>
    </row>
    <row r="8" spans="1:7" ht="24.95" customHeight="1" x14ac:dyDescent="0.25">
      <c r="A8" s="59" t="s">
        <v>8</v>
      </c>
      <c r="B8" s="60" t="s">
        <v>17</v>
      </c>
      <c r="C8" s="61"/>
      <c r="D8" s="61"/>
      <c r="E8" s="61"/>
      <c r="F8" s="61"/>
      <c r="G8" s="62"/>
    </row>
    <row r="9" spans="1:7" ht="24.95" customHeight="1" x14ac:dyDescent="0.25">
      <c r="A9" s="59" t="s">
        <v>9</v>
      </c>
      <c r="B9" s="60" t="s">
        <v>18</v>
      </c>
      <c r="C9" s="61"/>
      <c r="D9" s="61"/>
      <c r="E9" s="61"/>
      <c r="F9" s="61"/>
      <c r="G9" s="62"/>
    </row>
    <row r="10" spans="1:7" ht="25.15" customHeight="1" x14ac:dyDescent="0.25">
      <c r="A10" s="30" t="s">
        <v>10</v>
      </c>
      <c r="B10" s="28" t="s">
        <v>19</v>
      </c>
      <c r="C10" s="21">
        <v>0</v>
      </c>
      <c r="D10" s="21">
        <f>D2+D3+D6+D7+D8+D9</f>
        <v>0</v>
      </c>
      <c r="E10" s="21">
        <v>0</v>
      </c>
      <c r="F10" s="21">
        <v>0</v>
      </c>
      <c r="G10" s="31"/>
    </row>
    <row r="11" spans="1:7" ht="24.95" customHeight="1" x14ac:dyDescent="0.25">
      <c r="A11" s="59" t="s">
        <v>21</v>
      </c>
      <c r="B11" s="60" t="s">
        <v>20</v>
      </c>
      <c r="C11" s="61"/>
      <c r="D11" s="61"/>
      <c r="E11" s="61"/>
      <c r="F11" s="61"/>
      <c r="G11" s="62"/>
    </row>
    <row r="12" spans="1:7" ht="24.95" customHeight="1" x14ac:dyDescent="0.25">
      <c r="A12" s="59" t="s">
        <v>22</v>
      </c>
      <c r="B12" s="60" t="s">
        <v>27</v>
      </c>
      <c r="C12" s="61"/>
      <c r="D12" s="61"/>
      <c r="E12" s="61"/>
      <c r="F12" s="61"/>
      <c r="G12" s="62"/>
    </row>
    <row r="13" spans="1:7" ht="24.95" customHeight="1" x14ac:dyDescent="0.25">
      <c r="A13" s="59" t="s">
        <v>23</v>
      </c>
      <c r="B13" s="60" t="s">
        <v>28</v>
      </c>
      <c r="C13" s="61"/>
      <c r="D13" s="61"/>
      <c r="E13" s="61"/>
      <c r="F13" s="61"/>
      <c r="G13" s="62"/>
    </row>
    <row r="14" spans="1:7" ht="24.95" customHeight="1" x14ac:dyDescent="0.25">
      <c r="A14" s="59" t="s">
        <v>24</v>
      </c>
      <c r="B14" s="60" t="s">
        <v>29</v>
      </c>
      <c r="C14" s="61"/>
      <c r="D14" s="61"/>
      <c r="E14" s="61"/>
      <c r="F14" s="61"/>
      <c r="G14" s="62"/>
    </row>
    <row r="15" spans="1:7" ht="24.95" customHeight="1" x14ac:dyDescent="0.25">
      <c r="A15" s="59" t="s">
        <v>25</v>
      </c>
      <c r="B15" s="60" t="s">
        <v>30</v>
      </c>
      <c r="C15" s="61"/>
      <c r="D15" s="61"/>
      <c r="E15" s="61">
        <v>8712232</v>
      </c>
      <c r="F15" s="61">
        <v>8712232</v>
      </c>
      <c r="G15" s="62"/>
    </row>
    <row r="16" spans="1:7" ht="24.95" customHeight="1" x14ac:dyDescent="0.25">
      <c r="A16" s="32" t="s">
        <v>26</v>
      </c>
      <c r="B16" s="25" t="s">
        <v>31</v>
      </c>
      <c r="C16" s="12">
        <v>0</v>
      </c>
      <c r="D16" s="12">
        <f>D10+D11+D12+D13+D14+D15</f>
        <v>0</v>
      </c>
      <c r="E16" s="12">
        <f>SUM(E15,E10,E10)</f>
        <v>8712232</v>
      </c>
      <c r="F16" s="12">
        <f>SUM(F15,F10,F10)</f>
        <v>8712232</v>
      </c>
      <c r="G16" s="33"/>
    </row>
    <row r="17" spans="1:7" ht="24.95" customHeight="1" x14ac:dyDescent="0.25">
      <c r="A17" s="59" t="s">
        <v>32</v>
      </c>
      <c r="B17" s="60" t="s">
        <v>38</v>
      </c>
      <c r="C17" s="61"/>
      <c r="D17" s="61"/>
      <c r="E17" s="61"/>
      <c r="F17" s="61"/>
      <c r="G17" s="62"/>
    </row>
    <row r="18" spans="1:7" ht="24.95" customHeight="1" x14ac:dyDescent="0.25">
      <c r="A18" s="59" t="s">
        <v>33</v>
      </c>
      <c r="B18" s="60" t="s">
        <v>39</v>
      </c>
      <c r="C18" s="61"/>
      <c r="D18" s="61"/>
      <c r="E18" s="61"/>
      <c r="F18" s="61"/>
      <c r="G18" s="62"/>
    </row>
    <row r="19" spans="1:7" ht="24.95" customHeight="1" x14ac:dyDescent="0.25">
      <c r="A19" s="59" t="s">
        <v>34</v>
      </c>
      <c r="B19" s="60" t="s">
        <v>40</v>
      </c>
      <c r="C19" s="61"/>
      <c r="D19" s="61"/>
      <c r="E19" s="61"/>
      <c r="F19" s="61"/>
      <c r="G19" s="62"/>
    </row>
    <row r="20" spans="1:7" ht="24.95" customHeight="1" x14ac:dyDescent="0.25">
      <c r="A20" s="59" t="s">
        <v>35</v>
      </c>
      <c r="B20" s="60" t="s">
        <v>41</v>
      </c>
      <c r="C20" s="61"/>
      <c r="D20" s="61"/>
      <c r="E20" s="61"/>
      <c r="F20" s="61"/>
      <c r="G20" s="62"/>
    </row>
    <row r="21" spans="1:7" ht="24.95" customHeight="1" x14ac:dyDescent="0.25">
      <c r="A21" s="59" t="s">
        <v>36</v>
      </c>
      <c r="B21" s="60" t="s">
        <v>42</v>
      </c>
      <c r="C21" s="61"/>
      <c r="D21" s="61"/>
      <c r="E21" s="61"/>
      <c r="F21" s="61"/>
      <c r="G21" s="62"/>
    </row>
    <row r="22" spans="1:7" ht="24.95" customHeight="1" x14ac:dyDescent="0.25">
      <c r="A22" s="59"/>
      <c r="B22" s="60" t="s">
        <v>191</v>
      </c>
      <c r="C22" s="61"/>
      <c r="D22" s="61"/>
      <c r="E22" s="61"/>
      <c r="F22" s="61"/>
      <c r="G22" s="62"/>
    </row>
    <row r="23" spans="1:7" ht="24.95" customHeight="1" x14ac:dyDescent="0.25">
      <c r="A23" s="32" t="s">
        <v>37</v>
      </c>
      <c r="B23" s="25" t="s">
        <v>43</v>
      </c>
      <c r="C23" s="12">
        <v>0</v>
      </c>
      <c r="D23" s="12">
        <f>D17+D18+D19+D20+D21</f>
        <v>0</v>
      </c>
      <c r="E23" s="12">
        <v>0</v>
      </c>
      <c r="F23" s="12">
        <v>0</v>
      </c>
      <c r="G23" s="33"/>
    </row>
    <row r="24" spans="1:7" ht="24.95" customHeight="1" x14ac:dyDescent="0.25">
      <c r="A24" s="59" t="s">
        <v>44</v>
      </c>
      <c r="B24" s="60" t="s">
        <v>45</v>
      </c>
      <c r="C24" s="61"/>
      <c r="D24" s="61"/>
      <c r="E24" s="61"/>
      <c r="F24" s="61"/>
      <c r="G24" s="62"/>
    </row>
    <row r="25" spans="1:7" ht="24.95" customHeight="1" x14ac:dyDescent="0.25">
      <c r="A25" s="59" t="s">
        <v>46</v>
      </c>
      <c r="B25" s="60" t="s">
        <v>47</v>
      </c>
      <c r="C25" s="61"/>
      <c r="D25" s="61"/>
      <c r="E25" s="61"/>
      <c r="F25" s="61"/>
      <c r="G25" s="62"/>
    </row>
    <row r="26" spans="1:7" ht="24.95" customHeight="1" x14ac:dyDescent="0.25">
      <c r="A26" s="59" t="s">
        <v>48</v>
      </c>
      <c r="B26" s="60" t="s">
        <v>49</v>
      </c>
      <c r="C26" s="61"/>
      <c r="D26" s="61"/>
      <c r="E26" s="61"/>
      <c r="F26" s="61"/>
      <c r="G26" s="62"/>
    </row>
    <row r="27" spans="1:7" ht="24.95" customHeight="1" x14ac:dyDescent="0.25">
      <c r="A27" s="59" t="s">
        <v>50</v>
      </c>
      <c r="B27" s="60" t="s">
        <v>51</v>
      </c>
      <c r="C27" s="61">
        <v>0</v>
      </c>
      <c r="D27" s="61">
        <f>D25+D26</f>
        <v>0</v>
      </c>
      <c r="E27" s="61">
        <v>0</v>
      </c>
      <c r="F27" s="61">
        <v>0</v>
      </c>
      <c r="G27" s="62"/>
    </row>
    <row r="28" spans="1:7" ht="24.95" customHeight="1" x14ac:dyDescent="0.25">
      <c r="A28" s="59" t="s">
        <v>52</v>
      </c>
      <c r="B28" s="60" t="s">
        <v>53</v>
      </c>
      <c r="C28" s="61"/>
      <c r="D28" s="61"/>
      <c r="E28" s="61"/>
      <c r="F28" s="61"/>
      <c r="G28" s="62"/>
    </row>
    <row r="29" spans="1:7" ht="24.95" customHeight="1" x14ac:dyDescent="0.25">
      <c r="A29" s="32" t="s">
        <v>54</v>
      </c>
      <c r="B29" s="25" t="s">
        <v>55</v>
      </c>
      <c r="C29" s="12">
        <v>0</v>
      </c>
      <c r="D29" s="12">
        <f>D24+D27+D28</f>
        <v>0</v>
      </c>
      <c r="E29" s="12">
        <f>E24+E27+E28</f>
        <v>0</v>
      </c>
      <c r="F29" s="12">
        <v>0</v>
      </c>
      <c r="G29" s="33"/>
    </row>
    <row r="30" spans="1:7" ht="24.95" customHeight="1" x14ac:dyDescent="0.25">
      <c r="A30" s="59" t="s">
        <v>211</v>
      </c>
      <c r="B30" s="60" t="s">
        <v>217</v>
      </c>
      <c r="C30" s="61"/>
      <c r="D30" s="61"/>
      <c r="E30" s="61"/>
      <c r="F30" s="61"/>
      <c r="G30" s="62"/>
    </row>
    <row r="31" spans="1:7" ht="24.95" customHeight="1" x14ac:dyDescent="0.25">
      <c r="A31" s="59" t="s">
        <v>56</v>
      </c>
      <c r="B31" s="60" t="s">
        <v>68</v>
      </c>
      <c r="C31" s="61">
        <v>1938747</v>
      </c>
      <c r="D31" s="61">
        <v>2000000</v>
      </c>
      <c r="E31" s="61">
        <v>2000000</v>
      </c>
      <c r="F31" s="61">
        <v>727010</v>
      </c>
      <c r="G31" s="62">
        <f>F31/E31</f>
        <v>0.36350500000000002</v>
      </c>
    </row>
    <row r="32" spans="1:7" ht="24.95" customHeight="1" x14ac:dyDescent="0.25">
      <c r="A32" s="59" t="s">
        <v>57</v>
      </c>
      <c r="B32" s="60" t="s">
        <v>69</v>
      </c>
      <c r="C32" s="61">
        <v>4509844</v>
      </c>
      <c r="D32" s="61">
        <v>4800000</v>
      </c>
      <c r="E32" s="61">
        <v>4800000</v>
      </c>
      <c r="F32" s="61">
        <v>2097163</v>
      </c>
      <c r="G32" s="62">
        <f>F32/E32</f>
        <v>0.43690895833333332</v>
      </c>
    </row>
    <row r="33" spans="1:7" ht="24.95" customHeight="1" x14ac:dyDescent="0.25">
      <c r="A33" s="59" t="s">
        <v>58</v>
      </c>
      <c r="B33" s="60" t="s">
        <v>70</v>
      </c>
      <c r="C33" s="61">
        <v>60000</v>
      </c>
      <c r="D33" s="61"/>
      <c r="E33" s="61"/>
      <c r="F33" s="61"/>
      <c r="G33" s="62"/>
    </row>
    <row r="34" spans="1:7" ht="24.95" customHeight="1" x14ac:dyDescent="0.25">
      <c r="A34" s="59" t="s">
        <v>59</v>
      </c>
      <c r="B34" s="60" t="s">
        <v>71</v>
      </c>
      <c r="C34" s="61"/>
      <c r="D34" s="61"/>
      <c r="E34" s="61"/>
      <c r="F34" s="61"/>
      <c r="G34" s="62"/>
    </row>
    <row r="35" spans="1:7" ht="24.95" customHeight="1" x14ac:dyDescent="0.25">
      <c r="A35" s="59" t="s">
        <v>60</v>
      </c>
      <c r="B35" s="60" t="s">
        <v>72</v>
      </c>
      <c r="C35" s="61"/>
      <c r="D35" s="61"/>
      <c r="E35" s="61"/>
      <c r="F35" s="61"/>
      <c r="G35" s="62"/>
    </row>
    <row r="36" spans="1:7" ht="24.95" customHeight="1" x14ac:dyDescent="0.25">
      <c r="A36" s="59" t="s">
        <v>61</v>
      </c>
      <c r="B36" s="60" t="s">
        <v>73</v>
      </c>
      <c r="C36" s="61"/>
      <c r="D36" s="61"/>
      <c r="E36" s="61"/>
      <c r="F36" s="61"/>
      <c r="G36" s="62"/>
    </row>
    <row r="37" spans="1:7" ht="24.95" customHeight="1" x14ac:dyDescent="0.25">
      <c r="A37" s="59" t="s">
        <v>62</v>
      </c>
      <c r="B37" s="60" t="s">
        <v>67</v>
      </c>
      <c r="C37" s="61">
        <v>76337</v>
      </c>
      <c r="D37" s="61"/>
      <c r="E37" s="61">
        <v>40756</v>
      </c>
      <c r="F37" s="61">
        <v>68459</v>
      </c>
      <c r="G37" s="62">
        <f t="shared" ref="G37" si="0">F37/E37</f>
        <v>1.6797281381882423</v>
      </c>
    </row>
    <row r="38" spans="1:7" ht="24.95" customHeight="1" x14ac:dyDescent="0.25">
      <c r="A38" s="59" t="s">
        <v>63</v>
      </c>
      <c r="B38" s="60" t="s">
        <v>74</v>
      </c>
      <c r="C38" s="61"/>
      <c r="D38" s="61"/>
      <c r="E38" s="61"/>
      <c r="F38" s="61"/>
      <c r="G38" s="62"/>
    </row>
    <row r="39" spans="1:7" ht="24.95" customHeight="1" x14ac:dyDescent="0.25">
      <c r="A39" s="59" t="s">
        <v>64</v>
      </c>
      <c r="B39" s="60" t="s">
        <v>75</v>
      </c>
      <c r="C39" s="61"/>
      <c r="D39" s="61"/>
      <c r="E39" s="61"/>
      <c r="F39" s="61"/>
      <c r="G39" s="62"/>
    </row>
    <row r="40" spans="1:7" ht="24.95" customHeight="1" x14ac:dyDescent="0.25">
      <c r="A40" s="59" t="s">
        <v>65</v>
      </c>
      <c r="B40" s="60" t="s">
        <v>76</v>
      </c>
      <c r="C40" s="61">
        <v>4145119</v>
      </c>
      <c r="D40" s="61"/>
      <c r="E40" s="61"/>
      <c r="F40" s="61">
        <v>11</v>
      </c>
      <c r="G40" s="62"/>
    </row>
    <row r="41" spans="1:7" ht="24.95" customHeight="1" x14ac:dyDescent="0.25">
      <c r="A41" s="32" t="s">
        <v>66</v>
      </c>
      <c r="B41" s="25" t="s">
        <v>77</v>
      </c>
      <c r="C41" s="12">
        <f>SUM(C31:C40)</f>
        <v>10730047</v>
      </c>
      <c r="D41" s="12">
        <f>D31+D32+D33+D34+D36+D35+D37+D38+D39+D40</f>
        <v>6800000</v>
      </c>
      <c r="E41" s="12">
        <f>SUM(E31:E40)</f>
        <v>6840756</v>
      </c>
      <c r="F41" s="12">
        <f>F31+F32+F33+F34+F36+F35+F37+F38+F39+F40</f>
        <v>2892643</v>
      </c>
      <c r="G41" s="33">
        <f>F41/E41</f>
        <v>0.42285428686536985</v>
      </c>
    </row>
    <row r="42" spans="1:7" ht="24.95" customHeight="1" x14ac:dyDescent="0.25">
      <c r="A42" s="59" t="s">
        <v>78</v>
      </c>
      <c r="B42" s="60" t="s">
        <v>85</v>
      </c>
      <c r="C42" s="61">
        <v>0</v>
      </c>
      <c r="D42" s="61"/>
      <c r="E42" s="61"/>
      <c r="F42" s="61"/>
      <c r="G42" s="62"/>
    </row>
    <row r="43" spans="1:7" ht="24.95" customHeight="1" x14ac:dyDescent="0.25">
      <c r="A43" s="59" t="s">
        <v>79</v>
      </c>
      <c r="B43" s="60" t="s">
        <v>86</v>
      </c>
      <c r="C43" s="61">
        <v>0</v>
      </c>
      <c r="D43" s="61"/>
      <c r="E43" s="61"/>
      <c r="F43" s="61"/>
      <c r="G43" s="62"/>
    </row>
    <row r="44" spans="1:7" ht="24.95" customHeight="1" x14ac:dyDescent="0.25">
      <c r="A44" s="59" t="s">
        <v>80</v>
      </c>
      <c r="B44" s="60" t="s">
        <v>87</v>
      </c>
      <c r="C44" s="61">
        <v>0</v>
      </c>
      <c r="D44" s="61"/>
      <c r="E44" s="61"/>
      <c r="F44" s="61"/>
      <c r="G44" s="62"/>
    </row>
    <row r="45" spans="1:7" ht="24.95" customHeight="1" x14ac:dyDescent="0.25">
      <c r="A45" s="59" t="s">
        <v>81</v>
      </c>
      <c r="B45" s="60" t="s">
        <v>88</v>
      </c>
      <c r="C45" s="61">
        <v>0</v>
      </c>
      <c r="D45" s="61"/>
      <c r="E45" s="61"/>
      <c r="F45" s="61"/>
      <c r="G45" s="62"/>
    </row>
    <row r="46" spans="1:7" ht="24.95" customHeight="1" x14ac:dyDescent="0.25">
      <c r="A46" s="59" t="s">
        <v>82</v>
      </c>
      <c r="B46" s="60" t="s">
        <v>89</v>
      </c>
      <c r="C46" s="61">
        <v>0</v>
      </c>
      <c r="D46" s="61"/>
      <c r="E46" s="61"/>
      <c r="F46" s="61"/>
      <c r="G46" s="62"/>
    </row>
    <row r="47" spans="1:7" ht="24.95" customHeight="1" x14ac:dyDescent="0.25">
      <c r="A47" s="32" t="s">
        <v>83</v>
      </c>
      <c r="B47" s="25" t="s">
        <v>84</v>
      </c>
      <c r="C47" s="12">
        <v>0</v>
      </c>
      <c r="D47" s="12">
        <f>D42+D43+D44+D45+D46</f>
        <v>0</v>
      </c>
      <c r="E47" s="12">
        <f>E42+E43+E44+E45+E46</f>
        <v>0</v>
      </c>
      <c r="F47" s="12">
        <v>0</v>
      </c>
      <c r="G47" s="33"/>
    </row>
    <row r="48" spans="1:7" ht="24.95" customHeight="1" x14ac:dyDescent="0.25">
      <c r="A48" s="59" t="s">
        <v>173</v>
      </c>
      <c r="B48" s="60" t="s">
        <v>179</v>
      </c>
      <c r="C48" s="61">
        <v>0</v>
      </c>
      <c r="D48" s="61"/>
      <c r="E48" s="61"/>
      <c r="F48" s="61"/>
      <c r="G48" s="62"/>
    </row>
    <row r="49" spans="1:7" ht="24.95" customHeight="1" x14ac:dyDescent="0.25">
      <c r="A49" s="59" t="s">
        <v>174</v>
      </c>
      <c r="B49" s="60" t="s">
        <v>183</v>
      </c>
      <c r="C49" s="61">
        <v>0</v>
      </c>
      <c r="D49" s="61"/>
      <c r="E49" s="61"/>
      <c r="F49" s="61"/>
      <c r="G49" s="62"/>
    </row>
    <row r="50" spans="1:7" ht="24.95" customHeight="1" x14ac:dyDescent="0.25">
      <c r="A50" s="59" t="s">
        <v>175</v>
      </c>
      <c r="B50" s="60" t="s">
        <v>180</v>
      </c>
      <c r="C50" s="61">
        <v>0</v>
      </c>
      <c r="D50" s="61"/>
      <c r="E50" s="61"/>
      <c r="F50" s="61"/>
      <c r="G50" s="62"/>
    </row>
    <row r="51" spans="1:7" ht="24.95" customHeight="1" x14ac:dyDescent="0.25">
      <c r="A51" s="59" t="s">
        <v>176</v>
      </c>
      <c r="B51" s="60" t="s">
        <v>181</v>
      </c>
      <c r="C51" s="61">
        <v>0</v>
      </c>
      <c r="D51" s="61"/>
      <c r="E51" s="61"/>
      <c r="F51" s="61"/>
      <c r="G51" s="62"/>
    </row>
    <row r="52" spans="1:7" ht="24.95" customHeight="1" x14ac:dyDescent="0.25">
      <c r="A52" s="59" t="s">
        <v>177</v>
      </c>
      <c r="B52" s="60" t="s">
        <v>182</v>
      </c>
      <c r="C52" s="61">
        <v>0</v>
      </c>
      <c r="D52" s="61"/>
      <c r="E52" s="61"/>
      <c r="F52" s="61"/>
      <c r="G52" s="62"/>
    </row>
    <row r="53" spans="1:7" ht="24.95" customHeight="1" x14ac:dyDescent="0.25">
      <c r="A53" s="32" t="s">
        <v>178</v>
      </c>
      <c r="B53" s="25" t="s">
        <v>184</v>
      </c>
      <c r="C53" s="12">
        <v>0</v>
      </c>
      <c r="D53" s="12">
        <f>D48+D49+D50+D51+D52</f>
        <v>0</v>
      </c>
      <c r="E53" s="12">
        <f>E48+E49+E50+E51+E52</f>
        <v>0</v>
      </c>
      <c r="F53" s="12">
        <v>0</v>
      </c>
      <c r="G53" s="33"/>
    </row>
    <row r="54" spans="1:7" ht="24.95" customHeight="1" x14ac:dyDescent="0.25">
      <c r="A54" s="59" t="s">
        <v>90</v>
      </c>
      <c r="B54" s="60" t="s">
        <v>96</v>
      </c>
      <c r="C54" s="61">
        <v>0</v>
      </c>
      <c r="D54" s="61"/>
      <c r="E54" s="61"/>
      <c r="F54" s="61"/>
      <c r="G54" s="62"/>
    </row>
    <row r="55" spans="1:7" ht="24.95" customHeight="1" x14ac:dyDescent="0.25">
      <c r="A55" s="59" t="s">
        <v>91</v>
      </c>
      <c r="B55" s="60" t="s">
        <v>97</v>
      </c>
      <c r="C55" s="61">
        <v>0</v>
      </c>
      <c r="D55" s="61"/>
      <c r="E55" s="61"/>
      <c r="F55" s="61"/>
      <c r="G55" s="62"/>
    </row>
    <row r="56" spans="1:7" ht="24.95" customHeight="1" x14ac:dyDescent="0.25">
      <c r="A56" s="59" t="s">
        <v>92</v>
      </c>
      <c r="B56" s="60" t="s">
        <v>98</v>
      </c>
      <c r="C56" s="61">
        <v>0</v>
      </c>
      <c r="D56" s="61"/>
      <c r="E56" s="61"/>
      <c r="F56" s="61"/>
      <c r="G56" s="62"/>
    </row>
    <row r="57" spans="1:7" ht="24.95" customHeight="1" x14ac:dyDescent="0.25">
      <c r="A57" s="59" t="s">
        <v>93</v>
      </c>
      <c r="B57" s="60" t="s">
        <v>99</v>
      </c>
      <c r="C57" s="61">
        <v>0</v>
      </c>
      <c r="D57" s="61"/>
      <c r="E57" s="61"/>
      <c r="F57" s="61"/>
      <c r="G57" s="62"/>
    </row>
    <row r="58" spans="1:7" ht="24.95" customHeight="1" x14ac:dyDescent="0.25">
      <c r="A58" s="59" t="s">
        <v>94</v>
      </c>
      <c r="B58" s="60" t="s">
        <v>100</v>
      </c>
      <c r="C58" s="61">
        <v>0</v>
      </c>
      <c r="D58" s="61"/>
      <c r="E58" s="61"/>
      <c r="F58" s="61"/>
      <c r="G58" s="62"/>
    </row>
    <row r="59" spans="1:7" ht="24.95" customHeight="1" x14ac:dyDescent="0.25">
      <c r="A59" s="32" t="s">
        <v>95</v>
      </c>
      <c r="B59" s="25" t="s">
        <v>101</v>
      </c>
      <c r="C59" s="12">
        <v>0</v>
      </c>
      <c r="D59" s="12">
        <f>D54+D55+D56+D57+D58</f>
        <v>0</v>
      </c>
      <c r="E59" s="12">
        <f>E54+E55+E56+E57+E58</f>
        <v>0</v>
      </c>
      <c r="F59" s="12">
        <v>0</v>
      </c>
      <c r="G59" s="33"/>
    </row>
    <row r="60" spans="1:7" ht="25.15" customHeight="1" x14ac:dyDescent="0.3">
      <c r="A60" s="34"/>
      <c r="B60" s="29" t="s">
        <v>102</v>
      </c>
      <c r="C60" s="22">
        <v>10730047</v>
      </c>
      <c r="D60" s="22">
        <f>D16+D23+D29+D41+D47+D59+D53</f>
        <v>6800000</v>
      </c>
      <c r="E60" s="22">
        <f>E16+E23+E29+E41+E47+E59+E53</f>
        <v>15552988</v>
      </c>
      <c r="F60" s="22">
        <f>F16+F23+F29+F41+F47+F59+F53</f>
        <v>11604875</v>
      </c>
      <c r="G60" s="35">
        <f>F60/E60</f>
        <v>0.74615083609657518</v>
      </c>
    </row>
    <row r="61" spans="1:7" ht="24.95" customHeight="1" x14ac:dyDescent="0.25">
      <c r="A61" s="59" t="s">
        <v>104</v>
      </c>
      <c r="B61" s="60" t="s">
        <v>106</v>
      </c>
      <c r="C61" s="61">
        <v>1520800</v>
      </c>
      <c r="D61" s="61">
        <v>2000000</v>
      </c>
      <c r="E61" s="61">
        <v>2588384</v>
      </c>
      <c r="F61" s="61">
        <v>2588384</v>
      </c>
      <c r="G61" s="62">
        <f>F61/E61</f>
        <v>1</v>
      </c>
    </row>
    <row r="62" spans="1:7" ht="24.95" customHeight="1" x14ac:dyDescent="0.25">
      <c r="A62" s="59" t="s">
        <v>105</v>
      </c>
      <c r="B62" s="60" t="s">
        <v>103</v>
      </c>
      <c r="C62" s="61">
        <v>1520800</v>
      </c>
      <c r="D62" s="61">
        <f>D61</f>
        <v>2000000</v>
      </c>
      <c r="E62" s="61">
        <f t="shared" ref="E62:F62" si="1">E61</f>
        <v>2588384</v>
      </c>
      <c r="F62" s="61">
        <f t="shared" si="1"/>
        <v>2588384</v>
      </c>
      <c r="G62" s="62">
        <f t="shared" ref="G62:G65" si="2">F62/E62</f>
        <v>1</v>
      </c>
    </row>
    <row r="63" spans="1:7" ht="24.95" customHeight="1" x14ac:dyDescent="0.25">
      <c r="A63" s="59" t="s">
        <v>107</v>
      </c>
      <c r="B63" s="60" t="s">
        <v>109</v>
      </c>
      <c r="C63" s="61">
        <v>0</v>
      </c>
      <c r="D63" s="61"/>
      <c r="E63" s="61"/>
      <c r="F63" s="61"/>
      <c r="G63" s="62"/>
    </row>
    <row r="64" spans="1:7" ht="24.95" customHeight="1" x14ac:dyDescent="0.25">
      <c r="A64" s="59" t="s">
        <v>108</v>
      </c>
      <c r="B64" s="60" t="s">
        <v>110</v>
      </c>
      <c r="C64" s="61">
        <v>217029417</v>
      </c>
      <c r="D64" s="61">
        <v>304100000</v>
      </c>
      <c r="E64" s="61">
        <v>310180000</v>
      </c>
      <c r="F64" s="61">
        <v>101193798</v>
      </c>
      <c r="G64" s="62">
        <f t="shared" si="2"/>
        <v>0.3262421755109936</v>
      </c>
    </row>
    <row r="65" spans="1:7" ht="24.95" customHeight="1" x14ac:dyDescent="0.25">
      <c r="A65" s="59" t="s">
        <v>111</v>
      </c>
      <c r="B65" s="60" t="s">
        <v>112</v>
      </c>
      <c r="C65" s="61">
        <f>SUM(C62:C64)</f>
        <v>218550217</v>
      </c>
      <c r="D65" s="61">
        <v>304100000</v>
      </c>
      <c r="E65" s="61">
        <v>310180000</v>
      </c>
      <c r="F65" s="61">
        <v>101193798</v>
      </c>
      <c r="G65" s="62">
        <f t="shared" si="2"/>
        <v>0.3262421755109936</v>
      </c>
    </row>
    <row r="66" spans="1:7" ht="25.15" customHeight="1" thickBot="1" x14ac:dyDescent="0.35">
      <c r="A66" s="42"/>
      <c r="B66" s="43" t="s">
        <v>113</v>
      </c>
      <c r="C66" s="44">
        <v>218550217</v>
      </c>
      <c r="D66" s="44">
        <f>D62+D65</f>
        <v>306100000</v>
      </c>
      <c r="E66" s="44">
        <f>E62+E65</f>
        <v>312768384</v>
      </c>
      <c r="F66" s="44">
        <f>F62+F65</f>
        <v>103782182</v>
      </c>
      <c r="G66" s="45">
        <f>F66/E66</f>
        <v>0.33181800753876711</v>
      </c>
    </row>
    <row r="67" spans="1:7" ht="25.15" customHeight="1" thickBot="1" x14ac:dyDescent="0.35">
      <c r="A67" s="50"/>
      <c r="B67" s="51" t="s">
        <v>114</v>
      </c>
      <c r="C67" s="52">
        <f>SUM(C60,C66)</f>
        <v>229280264</v>
      </c>
      <c r="D67" s="53">
        <f>D60+D66</f>
        <v>312900000</v>
      </c>
      <c r="E67" s="53">
        <f>E60+E66</f>
        <v>328321372</v>
      </c>
      <c r="F67" s="53">
        <f>F60+F66</f>
        <v>115387057</v>
      </c>
      <c r="G67" s="54">
        <f>F67/E67</f>
        <v>0.35144546423252643</v>
      </c>
    </row>
    <row r="68" spans="1:7" s="4" customFormat="1" ht="25.15" customHeight="1" thickBot="1" x14ac:dyDescent="0.35">
      <c r="A68" s="46"/>
      <c r="B68" s="47"/>
      <c r="C68" s="48"/>
      <c r="D68" s="48"/>
      <c r="E68" s="48"/>
      <c r="F68" s="48"/>
      <c r="G68" s="49"/>
    </row>
    <row r="69" spans="1:7" ht="38.1" customHeight="1" thickBot="1" x14ac:dyDescent="0.3">
      <c r="A69" s="39" t="s">
        <v>0</v>
      </c>
      <c r="B69" s="40" t="s">
        <v>1</v>
      </c>
      <c r="C69" s="40" t="s">
        <v>218</v>
      </c>
      <c r="D69" s="40" t="s">
        <v>219</v>
      </c>
      <c r="E69" s="40" t="s">
        <v>220</v>
      </c>
      <c r="F69" s="40" t="s">
        <v>214</v>
      </c>
      <c r="G69" s="41" t="s">
        <v>215</v>
      </c>
    </row>
    <row r="70" spans="1:7" ht="24.95" customHeight="1" x14ac:dyDescent="0.25">
      <c r="A70" s="32" t="s">
        <v>115</v>
      </c>
      <c r="B70" s="25" t="s">
        <v>116</v>
      </c>
      <c r="C70" s="12">
        <v>184394518</v>
      </c>
      <c r="D70" s="12">
        <v>258000000</v>
      </c>
      <c r="E70" s="12">
        <v>269403205</v>
      </c>
      <c r="F70" s="12">
        <v>115107512</v>
      </c>
      <c r="G70" s="33">
        <f>F70/E70</f>
        <v>0.42726853231014827</v>
      </c>
    </row>
    <row r="71" spans="1:7" ht="24.95" customHeight="1" x14ac:dyDescent="0.25">
      <c r="A71" s="32" t="s">
        <v>117</v>
      </c>
      <c r="B71" s="25" t="s">
        <v>118</v>
      </c>
      <c r="C71" s="12">
        <v>25104257</v>
      </c>
      <c r="D71" s="12">
        <v>34900000</v>
      </c>
      <c r="E71" s="12">
        <v>38283841</v>
      </c>
      <c r="F71" s="12">
        <v>15171751</v>
      </c>
      <c r="G71" s="33">
        <f t="shared" ref="G71:G72" si="3">F71/E71</f>
        <v>0.39629646878953445</v>
      </c>
    </row>
    <row r="72" spans="1:7" ht="24.95" customHeight="1" x14ac:dyDescent="0.25">
      <c r="A72" s="32" t="s">
        <v>119</v>
      </c>
      <c r="B72" s="25" t="s">
        <v>120</v>
      </c>
      <c r="C72" s="12">
        <v>17193105</v>
      </c>
      <c r="D72" s="12">
        <v>20000000</v>
      </c>
      <c r="E72" s="12">
        <v>21593570</v>
      </c>
      <c r="F72" s="12">
        <v>7820724</v>
      </c>
      <c r="G72" s="33">
        <f t="shared" si="3"/>
        <v>0.36217837069090475</v>
      </c>
    </row>
    <row r="73" spans="1:7" ht="24.95" customHeight="1" x14ac:dyDescent="0.25">
      <c r="A73" s="32" t="s">
        <v>121</v>
      </c>
      <c r="B73" s="25" t="s">
        <v>122</v>
      </c>
      <c r="C73" s="12">
        <v>0</v>
      </c>
      <c r="D73" s="12"/>
      <c r="E73" s="12"/>
      <c r="F73" s="12"/>
      <c r="G73" s="33"/>
    </row>
    <row r="74" spans="1:7" ht="24.95" customHeight="1" x14ac:dyDescent="0.25">
      <c r="A74" s="59" t="s">
        <v>123</v>
      </c>
      <c r="B74" s="60" t="s">
        <v>124</v>
      </c>
      <c r="C74" s="61">
        <v>0</v>
      </c>
      <c r="D74" s="61"/>
      <c r="E74" s="61"/>
      <c r="F74" s="61"/>
      <c r="G74" s="62"/>
    </row>
    <row r="75" spans="1:7" ht="24.95" customHeight="1" x14ac:dyDescent="0.25">
      <c r="A75" s="59" t="s">
        <v>125</v>
      </c>
      <c r="B75" s="60" t="s">
        <v>126</v>
      </c>
      <c r="C75" s="61">
        <v>0</v>
      </c>
      <c r="D75" s="61"/>
      <c r="E75" s="61"/>
      <c r="F75" s="61"/>
      <c r="G75" s="62"/>
    </row>
    <row r="76" spans="1:7" ht="24.95" customHeight="1" x14ac:dyDescent="0.25">
      <c r="A76" s="59" t="s">
        <v>127</v>
      </c>
      <c r="B76" s="60" t="s">
        <v>128</v>
      </c>
      <c r="C76" s="61">
        <v>0</v>
      </c>
      <c r="D76" s="61">
        <f>D74+D75</f>
        <v>0</v>
      </c>
      <c r="E76" s="61">
        <v>0</v>
      </c>
      <c r="F76" s="61">
        <v>0</v>
      </c>
      <c r="G76" s="62"/>
    </row>
    <row r="77" spans="1:7" ht="24.95" customHeight="1" x14ac:dyDescent="0.25">
      <c r="A77" s="59" t="s">
        <v>129</v>
      </c>
      <c r="B77" s="60" t="s">
        <v>132</v>
      </c>
      <c r="C77" s="61">
        <v>0</v>
      </c>
      <c r="D77" s="61">
        <v>0</v>
      </c>
      <c r="E77" s="61">
        <v>0</v>
      </c>
      <c r="F77" s="61">
        <v>0</v>
      </c>
      <c r="G77" s="62"/>
    </row>
    <row r="78" spans="1:7" ht="24.95" customHeight="1" x14ac:dyDescent="0.25">
      <c r="A78" s="59" t="s">
        <v>130</v>
      </c>
      <c r="B78" s="60" t="s">
        <v>131</v>
      </c>
      <c r="C78" s="61">
        <v>0</v>
      </c>
      <c r="D78" s="61"/>
      <c r="E78" s="61"/>
      <c r="F78" s="61"/>
      <c r="G78" s="62"/>
    </row>
    <row r="79" spans="1:7" ht="24.95" customHeight="1" x14ac:dyDescent="0.25">
      <c r="A79" s="59"/>
      <c r="B79" s="60" t="s">
        <v>133</v>
      </c>
      <c r="C79" s="61">
        <v>0</v>
      </c>
      <c r="D79" s="61"/>
      <c r="E79" s="61"/>
      <c r="F79" s="61"/>
      <c r="G79" s="62"/>
    </row>
    <row r="80" spans="1:7" ht="24.95" customHeight="1" x14ac:dyDescent="0.25">
      <c r="A80" s="59"/>
      <c r="B80" s="60" t="s">
        <v>134</v>
      </c>
      <c r="C80" s="61">
        <v>0</v>
      </c>
      <c r="D80" s="61"/>
      <c r="E80" s="61"/>
      <c r="F80" s="61"/>
      <c r="G80" s="62"/>
    </row>
    <row r="81" spans="1:7" ht="24.95" customHeight="1" x14ac:dyDescent="0.25">
      <c r="A81" s="59" t="s">
        <v>135</v>
      </c>
      <c r="B81" s="60" t="s">
        <v>136</v>
      </c>
      <c r="C81" s="61">
        <v>0</v>
      </c>
      <c r="D81" s="61">
        <f>D79+D80</f>
        <v>0</v>
      </c>
      <c r="E81" s="61">
        <v>0</v>
      </c>
      <c r="F81" s="61">
        <v>0</v>
      </c>
      <c r="G81" s="62"/>
    </row>
    <row r="82" spans="1:7" ht="24.95" customHeight="1" x14ac:dyDescent="0.25">
      <c r="A82" s="32" t="s">
        <v>137</v>
      </c>
      <c r="B82" s="25" t="s">
        <v>138</v>
      </c>
      <c r="C82" s="12">
        <v>0</v>
      </c>
      <c r="D82" s="12">
        <f>D76+D77+D78+D81</f>
        <v>0</v>
      </c>
      <c r="E82" s="12">
        <f>E76+E77+E78+E81</f>
        <v>0</v>
      </c>
      <c r="F82" s="12">
        <v>0</v>
      </c>
      <c r="G82" s="33"/>
    </row>
    <row r="83" spans="1:7" ht="24.95" customHeight="1" x14ac:dyDescent="0.25">
      <c r="A83" s="32" t="s">
        <v>139</v>
      </c>
      <c r="B83" s="25" t="s">
        <v>140</v>
      </c>
      <c r="C83" s="12">
        <v>0</v>
      </c>
      <c r="D83" s="12">
        <v>0</v>
      </c>
      <c r="E83" s="12">
        <v>0</v>
      </c>
      <c r="F83" s="12">
        <v>0</v>
      </c>
      <c r="G83" s="33"/>
    </row>
    <row r="84" spans="1:7" ht="24.95" customHeight="1" x14ac:dyDescent="0.25">
      <c r="A84" s="32"/>
      <c r="B84" s="63" t="s">
        <v>192</v>
      </c>
      <c r="C84" s="12"/>
      <c r="D84" s="12"/>
      <c r="E84" s="12"/>
      <c r="F84" s="12"/>
      <c r="G84" s="33"/>
    </row>
    <row r="85" spans="1:7" ht="24.95" customHeight="1" x14ac:dyDescent="0.25">
      <c r="A85" s="32" t="s">
        <v>141</v>
      </c>
      <c r="B85" s="25" t="s">
        <v>142</v>
      </c>
      <c r="C85" s="12">
        <v>0</v>
      </c>
      <c r="D85" s="12"/>
      <c r="E85" s="12"/>
      <c r="F85" s="12"/>
      <c r="G85" s="33"/>
    </row>
    <row r="86" spans="1:7" ht="24.95" customHeight="1" x14ac:dyDescent="0.25">
      <c r="A86" s="32"/>
      <c r="B86" s="63" t="s">
        <v>193</v>
      </c>
      <c r="C86" s="12"/>
      <c r="D86" s="12"/>
      <c r="E86" s="12"/>
      <c r="F86" s="12"/>
      <c r="G86" s="33"/>
    </row>
    <row r="87" spans="1:7" ht="24.95" customHeight="1" x14ac:dyDescent="0.25">
      <c r="A87" s="59" t="s">
        <v>143</v>
      </c>
      <c r="B87" s="60" t="s">
        <v>144</v>
      </c>
      <c r="C87" s="61">
        <v>0</v>
      </c>
      <c r="D87" s="61"/>
      <c r="E87" s="61"/>
      <c r="F87" s="61"/>
      <c r="G87" s="62"/>
    </row>
    <row r="88" spans="1:7" ht="24.95" customHeight="1" x14ac:dyDescent="0.25">
      <c r="A88" s="59" t="s">
        <v>145</v>
      </c>
      <c r="B88" s="60" t="s">
        <v>146</v>
      </c>
      <c r="C88" s="61">
        <v>0</v>
      </c>
      <c r="D88" s="61"/>
      <c r="E88" s="61"/>
      <c r="F88" s="61"/>
      <c r="G88" s="62"/>
    </row>
    <row r="89" spans="1:7" ht="24.95" customHeight="1" x14ac:dyDescent="0.25">
      <c r="A89" s="59" t="s">
        <v>147</v>
      </c>
      <c r="B89" s="60" t="s">
        <v>148</v>
      </c>
      <c r="C89" s="61">
        <v>0</v>
      </c>
      <c r="D89" s="61"/>
      <c r="E89" s="61"/>
      <c r="F89" s="61"/>
      <c r="G89" s="62"/>
    </row>
    <row r="90" spans="1:7" ht="24.95" customHeight="1" x14ac:dyDescent="0.25">
      <c r="A90" s="59" t="s">
        <v>149</v>
      </c>
      <c r="B90" s="60" t="s">
        <v>150</v>
      </c>
      <c r="C90" s="61">
        <v>0</v>
      </c>
      <c r="D90" s="61"/>
      <c r="E90" s="61"/>
      <c r="F90" s="61"/>
      <c r="G90" s="62"/>
    </row>
    <row r="91" spans="1:7" ht="24.95" customHeight="1" x14ac:dyDescent="0.25">
      <c r="A91" s="32" t="s">
        <v>151</v>
      </c>
      <c r="B91" s="25" t="s">
        <v>152</v>
      </c>
      <c r="C91" s="12">
        <v>0</v>
      </c>
      <c r="D91" s="12"/>
      <c r="E91" s="12"/>
      <c r="F91" s="12"/>
      <c r="G91" s="33"/>
    </row>
    <row r="92" spans="1:7" ht="25.15" customHeight="1" x14ac:dyDescent="0.3">
      <c r="A92" s="34"/>
      <c r="B92" s="29" t="s">
        <v>153</v>
      </c>
      <c r="C92" s="22">
        <f>SUM(C70,C71,C72,C73,C82,C83,C85,C91)</f>
        <v>226691880</v>
      </c>
      <c r="D92" s="22">
        <f>D70+D71+D72+D73+D82+D83+D85+D91+D95</f>
        <v>312900000</v>
      </c>
      <c r="E92" s="22">
        <f>E70+E71+E72+E73+E82+E83+E85+E91+E95</f>
        <v>329280616</v>
      </c>
      <c r="F92" s="22">
        <f>F70+F71+F72+F73+F82+F83+F85+F91+F95</f>
        <v>138099987</v>
      </c>
      <c r="G92" s="35">
        <f>F92/E92</f>
        <v>0.41939907874807913</v>
      </c>
    </row>
    <row r="93" spans="1:7" ht="24.95" customHeight="1" x14ac:dyDescent="0.25">
      <c r="A93" s="59" t="s">
        <v>154</v>
      </c>
      <c r="B93" s="60" t="s">
        <v>155</v>
      </c>
      <c r="C93" s="61">
        <v>0</v>
      </c>
      <c r="D93" s="61"/>
      <c r="E93" s="61"/>
      <c r="F93" s="61"/>
      <c r="G93" s="62"/>
    </row>
    <row r="94" spans="1:7" ht="24.95" customHeight="1" x14ac:dyDescent="0.25">
      <c r="A94" s="59" t="s">
        <v>156</v>
      </c>
      <c r="B94" s="60" t="s">
        <v>157</v>
      </c>
      <c r="C94" s="61">
        <v>0</v>
      </c>
      <c r="D94" s="61"/>
      <c r="E94" s="61"/>
      <c r="F94" s="61"/>
      <c r="G94" s="62"/>
    </row>
    <row r="95" spans="1:7" ht="24.95" customHeight="1" x14ac:dyDescent="0.25">
      <c r="A95" s="32" t="s">
        <v>158</v>
      </c>
      <c r="B95" s="25" t="s">
        <v>159</v>
      </c>
      <c r="C95" s="12">
        <v>0</v>
      </c>
      <c r="D95" s="12">
        <f>D93+D94</f>
        <v>0</v>
      </c>
      <c r="E95" s="12">
        <f>E93+E94</f>
        <v>0</v>
      </c>
      <c r="F95" s="12">
        <v>0</v>
      </c>
      <c r="G95" s="33"/>
    </row>
    <row r="96" spans="1:7" ht="25.15" customHeight="1" thickBot="1" x14ac:dyDescent="0.35">
      <c r="A96" s="55"/>
      <c r="B96" s="43" t="s">
        <v>160</v>
      </c>
      <c r="C96" s="56">
        <v>0</v>
      </c>
      <c r="D96" s="56">
        <f>D95</f>
        <v>0</v>
      </c>
      <c r="E96" s="56">
        <f>E95</f>
        <v>0</v>
      </c>
      <c r="F96" s="56">
        <v>0</v>
      </c>
      <c r="G96" s="57"/>
    </row>
    <row r="97" spans="1:7" ht="25.15" customHeight="1" thickBot="1" x14ac:dyDescent="0.4">
      <c r="A97" s="50"/>
      <c r="B97" s="51" t="s">
        <v>161</v>
      </c>
      <c r="C97" s="58">
        <f>SUM(C92,C96)</f>
        <v>226691880</v>
      </c>
      <c r="D97" s="53">
        <f>D92+D96</f>
        <v>312900000</v>
      </c>
      <c r="E97" s="53">
        <f>E92+E96</f>
        <v>329280616</v>
      </c>
      <c r="F97" s="53">
        <f>F92+F96</f>
        <v>138099987</v>
      </c>
      <c r="G97" s="54">
        <f>F97/E97</f>
        <v>0.41939907874807913</v>
      </c>
    </row>
    <row r="98" spans="1:7" ht="25.15" customHeight="1" x14ac:dyDescent="0.25">
      <c r="A98" s="26"/>
      <c r="B98" s="27"/>
      <c r="C98" s="9">
        <f>C97-C67</f>
        <v>-2588384</v>
      </c>
      <c r="D98" s="9">
        <f t="shared" ref="D98:F98" si="4">D97-D67</f>
        <v>0</v>
      </c>
      <c r="E98" s="9">
        <f t="shared" si="4"/>
        <v>959244</v>
      </c>
      <c r="F98" s="9">
        <f t="shared" si="4"/>
        <v>22712930</v>
      </c>
    </row>
    <row r="99" spans="1:7" x14ac:dyDescent="0.25">
      <c r="C99" s="9"/>
    </row>
    <row r="100" spans="1:7" x14ac:dyDescent="0.25">
      <c r="C100" s="9"/>
    </row>
    <row r="101" spans="1:7" x14ac:dyDescent="0.25">
      <c r="C101" s="9"/>
    </row>
    <row r="102" spans="1:7" x14ac:dyDescent="0.25">
      <c r="C102" s="9"/>
    </row>
    <row r="103" spans="1:7" x14ac:dyDescent="0.25">
      <c r="C103" s="9"/>
    </row>
    <row r="104" spans="1:7" x14ac:dyDescent="0.25">
      <c r="C104" s="9"/>
    </row>
    <row r="105" spans="1:7" x14ac:dyDescent="0.25">
      <c r="C105" s="9"/>
    </row>
    <row r="106" spans="1:7" x14ac:dyDescent="0.25">
      <c r="C106" s="9"/>
    </row>
    <row r="107" spans="1:7" x14ac:dyDescent="0.25">
      <c r="C107" s="9"/>
    </row>
    <row r="108" spans="1:7" x14ac:dyDescent="0.25">
      <c r="C108" s="9"/>
    </row>
    <row r="109" spans="1:7" x14ac:dyDescent="0.25">
      <c r="C109" s="9"/>
    </row>
    <row r="110" spans="1:7" x14ac:dyDescent="0.25">
      <c r="C110" s="9"/>
    </row>
    <row r="111" spans="1:7" x14ac:dyDescent="0.25">
      <c r="C111" s="9"/>
    </row>
    <row r="112" spans="1:7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</sheetData>
  <pageMargins left="0.70866141732283472" right="0.70866141732283472" top="0.74803149606299213" bottom="0.74803149606299213" header="0.31496062992125984" footer="0.31496062992125984"/>
  <pageSetup paperSize="8" scale="29" fitToHeight="2" orientation="portrait" r:id="rId1"/>
  <headerFooter>
    <oddHeader>&amp;C&amp;"Times New Roman,Félkövér"&amp;14Jánossomorjai Közös Önkormányzati Hivatal&amp;R&amp;"Times New Roman,Normál"4. melléklet
adatok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65DD-233C-494C-971B-B2979473325E}">
  <dimension ref="A1:G218"/>
  <sheetViews>
    <sheetView zoomScale="70" zoomScaleNormal="70" workbookViewId="0"/>
  </sheetViews>
  <sheetFormatPr defaultColWidth="8.85546875" defaultRowHeight="15" x14ac:dyDescent="0.25"/>
  <cols>
    <col min="2" max="2" width="77" customWidth="1"/>
    <col min="3" max="3" width="30.5703125" style="24" customWidth="1"/>
    <col min="4" max="7" width="24.140625" style="9" customWidth="1"/>
    <col min="8" max="8" width="10.85546875" bestFit="1" customWidth="1"/>
  </cols>
  <sheetData>
    <row r="1" spans="1:7" ht="38.1" customHeight="1" thickBot="1" x14ac:dyDescent="0.3">
      <c r="A1" s="39" t="s">
        <v>0</v>
      </c>
      <c r="B1" s="40" t="s">
        <v>164</v>
      </c>
      <c r="C1" s="40" t="s">
        <v>218</v>
      </c>
      <c r="D1" s="40" t="s">
        <v>219</v>
      </c>
      <c r="E1" s="40" t="s">
        <v>220</v>
      </c>
      <c r="F1" s="40" t="s">
        <v>214</v>
      </c>
      <c r="G1" s="41" t="s">
        <v>215</v>
      </c>
    </row>
    <row r="2" spans="1:7" ht="24.95" customHeight="1" x14ac:dyDescent="0.25">
      <c r="A2" s="59" t="s">
        <v>2</v>
      </c>
      <c r="B2" s="60" t="s">
        <v>11</v>
      </c>
      <c r="C2" s="61"/>
      <c r="D2" s="61"/>
      <c r="E2" s="61"/>
      <c r="F2" s="61"/>
      <c r="G2" s="62"/>
    </row>
    <row r="3" spans="1:7" ht="24.95" customHeight="1" x14ac:dyDescent="0.25">
      <c r="A3" s="59" t="s">
        <v>3</v>
      </c>
      <c r="B3" s="60" t="s">
        <v>12</v>
      </c>
      <c r="C3" s="61"/>
      <c r="D3" s="61"/>
      <c r="E3" s="61"/>
      <c r="F3" s="61"/>
      <c r="G3" s="62"/>
    </row>
    <row r="4" spans="1:7" ht="24.95" customHeight="1" x14ac:dyDescent="0.25">
      <c r="A4" s="59" t="s">
        <v>4</v>
      </c>
      <c r="B4" s="60" t="s">
        <v>13</v>
      </c>
      <c r="C4" s="61"/>
      <c r="D4" s="61"/>
      <c r="E4" s="61"/>
      <c r="F4" s="61"/>
      <c r="G4" s="62"/>
    </row>
    <row r="5" spans="1:7" ht="24.95" customHeight="1" x14ac:dyDescent="0.25">
      <c r="A5" s="59" t="s">
        <v>5</v>
      </c>
      <c r="B5" s="60" t="s">
        <v>14</v>
      </c>
      <c r="C5" s="61"/>
      <c r="D5" s="61"/>
      <c r="E5" s="61"/>
      <c r="F5" s="61"/>
      <c r="G5" s="62"/>
    </row>
    <row r="6" spans="1:7" ht="24.95" customHeight="1" x14ac:dyDescent="0.25">
      <c r="A6" s="59" t="s">
        <v>6</v>
      </c>
      <c r="B6" s="60" t="s">
        <v>15</v>
      </c>
      <c r="C6" s="61">
        <v>0</v>
      </c>
      <c r="D6" s="61">
        <f>D4+D5</f>
        <v>0</v>
      </c>
      <c r="E6" s="61">
        <v>0</v>
      </c>
      <c r="F6" s="61">
        <v>0</v>
      </c>
      <c r="G6" s="62"/>
    </row>
    <row r="7" spans="1:7" ht="24.95" customHeight="1" x14ac:dyDescent="0.25">
      <c r="A7" s="59" t="s">
        <v>7</v>
      </c>
      <c r="B7" s="60" t="s">
        <v>16</v>
      </c>
      <c r="C7" s="61"/>
      <c r="D7" s="61"/>
      <c r="E7" s="61"/>
      <c r="F7" s="61"/>
      <c r="G7" s="62"/>
    </row>
    <row r="8" spans="1:7" ht="24.95" customHeight="1" x14ac:dyDescent="0.25">
      <c r="A8" s="59" t="s">
        <v>8</v>
      </c>
      <c r="B8" s="60" t="s">
        <v>17</v>
      </c>
      <c r="C8" s="61"/>
      <c r="D8" s="61"/>
      <c r="E8" s="61"/>
      <c r="F8" s="61"/>
      <c r="G8" s="62"/>
    </row>
    <row r="9" spans="1:7" ht="24.95" customHeight="1" x14ac:dyDescent="0.25">
      <c r="A9" s="59" t="s">
        <v>9</v>
      </c>
      <c r="B9" s="60" t="s">
        <v>18</v>
      </c>
      <c r="C9" s="61"/>
      <c r="D9" s="61"/>
      <c r="E9" s="61"/>
      <c r="F9" s="61"/>
      <c r="G9" s="62"/>
    </row>
    <row r="10" spans="1:7" ht="25.15" customHeight="1" x14ac:dyDescent="0.25">
      <c r="A10" s="30" t="s">
        <v>10</v>
      </c>
      <c r="B10" s="28" t="s">
        <v>19</v>
      </c>
      <c r="C10" s="21">
        <v>0</v>
      </c>
      <c r="D10" s="21">
        <f>D2+D3+D6+D7+D8+D9</f>
        <v>0</v>
      </c>
      <c r="E10" s="21">
        <v>0</v>
      </c>
      <c r="F10" s="21">
        <v>0</v>
      </c>
      <c r="G10" s="31"/>
    </row>
    <row r="11" spans="1:7" ht="24.95" customHeight="1" x14ac:dyDescent="0.25">
      <c r="A11" s="59" t="s">
        <v>21</v>
      </c>
      <c r="B11" s="60" t="s">
        <v>20</v>
      </c>
      <c r="C11" s="61"/>
      <c r="D11" s="61"/>
      <c r="E11" s="61"/>
      <c r="F11" s="61"/>
      <c r="G11" s="62"/>
    </row>
    <row r="12" spans="1:7" ht="24.95" customHeight="1" x14ac:dyDescent="0.25">
      <c r="A12" s="59" t="s">
        <v>22</v>
      </c>
      <c r="B12" s="60" t="s">
        <v>27</v>
      </c>
      <c r="C12" s="61"/>
      <c r="D12" s="61"/>
      <c r="E12" s="61"/>
      <c r="F12" s="61"/>
      <c r="G12" s="62"/>
    </row>
    <row r="13" spans="1:7" ht="24.95" customHeight="1" x14ac:dyDescent="0.25">
      <c r="A13" s="59" t="s">
        <v>23</v>
      </c>
      <c r="B13" s="60" t="s">
        <v>28</v>
      </c>
      <c r="C13" s="61"/>
      <c r="D13" s="61"/>
      <c r="E13" s="61"/>
      <c r="F13" s="61"/>
      <c r="G13" s="62"/>
    </row>
    <row r="14" spans="1:7" ht="24.95" customHeight="1" x14ac:dyDescent="0.25">
      <c r="A14" s="59" t="s">
        <v>24</v>
      </c>
      <c r="B14" s="60" t="s">
        <v>29</v>
      </c>
      <c r="C14" s="61"/>
      <c r="D14" s="61"/>
      <c r="E14" s="61"/>
      <c r="F14" s="61"/>
      <c r="G14" s="62"/>
    </row>
    <row r="15" spans="1:7" ht="24.95" customHeight="1" x14ac:dyDescent="0.25">
      <c r="A15" s="59" t="s">
        <v>25</v>
      </c>
      <c r="B15" s="60" t="s">
        <v>30</v>
      </c>
      <c r="C15" s="61"/>
      <c r="D15" s="61"/>
      <c r="E15" s="61"/>
      <c r="F15" s="61"/>
      <c r="G15" s="62"/>
    </row>
    <row r="16" spans="1:7" ht="24.95" customHeight="1" x14ac:dyDescent="0.25">
      <c r="A16" s="32" t="s">
        <v>26</v>
      </c>
      <c r="B16" s="25" t="s">
        <v>31</v>
      </c>
      <c r="C16" s="12">
        <v>0</v>
      </c>
      <c r="D16" s="12">
        <f>D10+D11+D12+D13+D14+D15</f>
        <v>0</v>
      </c>
      <c r="E16" s="12">
        <v>0</v>
      </c>
      <c r="F16" s="12">
        <v>0</v>
      </c>
      <c r="G16" s="33"/>
    </row>
    <row r="17" spans="1:7" ht="24.95" customHeight="1" x14ac:dyDescent="0.25">
      <c r="A17" s="59" t="s">
        <v>32</v>
      </c>
      <c r="B17" s="60" t="s">
        <v>38</v>
      </c>
      <c r="C17" s="61"/>
      <c r="D17" s="61"/>
      <c r="E17" s="61"/>
      <c r="F17" s="61"/>
      <c r="G17" s="62"/>
    </row>
    <row r="18" spans="1:7" ht="24.95" customHeight="1" x14ac:dyDescent="0.25">
      <c r="A18" s="59" t="s">
        <v>33</v>
      </c>
      <c r="B18" s="60" t="s">
        <v>39</v>
      </c>
      <c r="C18" s="61"/>
      <c r="D18" s="61"/>
      <c r="E18" s="61"/>
      <c r="F18" s="61"/>
      <c r="G18" s="62"/>
    </row>
    <row r="19" spans="1:7" ht="24.95" customHeight="1" x14ac:dyDescent="0.25">
      <c r="A19" s="59" t="s">
        <v>34</v>
      </c>
      <c r="B19" s="60" t="s">
        <v>40</v>
      </c>
      <c r="C19" s="61"/>
      <c r="D19" s="61"/>
      <c r="E19" s="61"/>
      <c r="F19" s="61"/>
      <c r="G19" s="62"/>
    </row>
    <row r="20" spans="1:7" ht="24.95" customHeight="1" x14ac:dyDescent="0.25">
      <c r="A20" s="59" t="s">
        <v>35</v>
      </c>
      <c r="B20" s="60" t="s">
        <v>41</v>
      </c>
      <c r="C20" s="61"/>
      <c r="D20" s="61"/>
      <c r="E20" s="61"/>
      <c r="F20" s="61"/>
      <c r="G20" s="62"/>
    </row>
    <row r="21" spans="1:7" ht="24.95" customHeight="1" x14ac:dyDescent="0.25">
      <c r="A21" s="59" t="s">
        <v>36</v>
      </c>
      <c r="B21" s="60" t="s">
        <v>42</v>
      </c>
      <c r="C21" s="61"/>
      <c r="D21" s="61"/>
      <c r="E21" s="61"/>
      <c r="F21" s="61"/>
      <c r="G21" s="62"/>
    </row>
    <row r="22" spans="1:7" ht="24.95" customHeight="1" x14ac:dyDescent="0.25">
      <c r="A22" s="59"/>
      <c r="B22" s="60" t="s">
        <v>191</v>
      </c>
      <c r="C22" s="61"/>
      <c r="D22" s="61"/>
      <c r="E22" s="61"/>
      <c r="F22" s="61"/>
      <c r="G22" s="62"/>
    </row>
    <row r="23" spans="1:7" ht="24.95" customHeight="1" x14ac:dyDescent="0.25">
      <c r="A23" s="32" t="s">
        <v>37</v>
      </c>
      <c r="B23" s="25" t="s">
        <v>43</v>
      </c>
      <c r="C23" s="12">
        <v>0</v>
      </c>
      <c r="D23" s="12">
        <f>D17+D18+D19+D20+D21</f>
        <v>0</v>
      </c>
      <c r="E23" s="12">
        <v>0</v>
      </c>
      <c r="F23" s="12">
        <v>0</v>
      </c>
      <c r="G23" s="33"/>
    </row>
    <row r="24" spans="1:7" ht="24.95" customHeight="1" x14ac:dyDescent="0.25">
      <c r="A24" s="59" t="s">
        <v>44</v>
      </c>
      <c r="B24" s="60" t="s">
        <v>45</v>
      </c>
      <c r="C24" s="61"/>
      <c r="D24" s="61"/>
      <c r="E24" s="61"/>
      <c r="F24" s="61"/>
      <c r="G24" s="62"/>
    </row>
    <row r="25" spans="1:7" ht="24.95" customHeight="1" x14ac:dyDescent="0.25">
      <c r="A25" s="59" t="s">
        <v>46</v>
      </c>
      <c r="B25" s="60" t="s">
        <v>47</v>
      </c>
      <c r="C25" s="61"/>
      <c r="D25" s="61"/>
      <c r="E25" s="61"/>
      <c r="F25" s="61"/>
      <c r="G25" s="62"/>
    </row>
    <row r="26" spans="1:7" ht="24.95" customHeight="1" x14ac:dyDescent="0.25">
      <c r="A26" s="59" t="s">
        <v>48</v>
      </c>
      <c r="B26" s="60" t="s">
        <v>49</v>
      </c>
      <c r="C26" s="61"/>
      <c r="D26" s="61"/>
      <c r="E26" s="61"/>
      <c r="F26" s="61"/>
      <c r="G26" s="62"/>
    </row>
    <row r="27" spans="1:7" ht="24.95" customHeight="1" x14ac:dyDescent="0.25">
      <c r="A27" s="59" t="s">
        <v>50</v>
      </c>
      <c r="B27" s="60" t="s">
        <v>51</v>
      </c>
      <c r="C27" s="61">
        <v>0</v>
      </c>
      <c r="D27" s="61">
        <f>D25+D26</f>
        <v>0</v>
      </c>
      <c r="E27" s="61">
        <v>0</v>
      </c>
      <c r="F27" s="61">
        <v>0</v>
      </c>
      <c r="G27" s="62"/>
    </row>
    <row r="28" spans="1:7" ht="24.95" customHeight="1" x14ac:dyDescent="0.25">
      <c r="A28" s="59" t="s">
        <v>52</v>
      </c>
      <c r="B28" s="60" t="s">
        <v>53</v>
      </c>
      <c r="C28" s="61"/>
      <c r="D28" s="61"/>
      <c r="E28" s="61"/>
      <c r="F28" s="61"/>
      <c r="G28" s="62"/>
    </row>
    <row r="29" spans="1:7" ht="24.95" customHeight="1" x14ac:dyDescent="0.25">
      <c r="A29" s="32" t="s">
        <v>54</v>
      </c>
      <c r="B29" s="25" t="s">
        <v>55</v>
      </c>
      <c r="C29" s="12">
        <v>0</v>
      </c>
      <c r="D29" s="12">
        <f>D24+D27+D28</f>
        <v>0</v>
      </c>
      <c r="E29" s="12">
        <v>0</v>
      </c>
      <c r="F29" s="12">
        <v>0</v>
      </c>
      <c r="G29" s="33"/>
    </row>
    <row r="30" spans="1:7" ht="24.95" customHeight="1" x14ac:dyDescent="0.25">
      <c r="A30" s="59" t="s">
        <v>211</v>
      </c>
      <c r="B30" s="60" t="s">
        <v>212</v>
      </c>
      <c r="C30" s="61">
        <v>56160</v>
      </c>
      <c r="D30" s="61"/>
      <c r="E30" s="61">
        <v>45600</v>
      </c>
      <c r="F30" s="61">
        <v>47500</v>
      </c>
      <c r="G30" s="62"/>
    </row>
    <row r="31" spans="1:7" ht="24.95" customHeight="1" x14ac:dyDescent="0.25">
      <c r="A31" s="59" t="s">
        <v>56</v>
      </c>
      <c r="B31" s="60" t="s">
        <v>68</v>
      </c>
      <c r="C31" s="61">
        <v>9854967</v>
      </c>
      <c r="D31" s="61">
        <v>7500000</v>
      </c>
      <c r="E31" s="61">
        <v>7500000</v>
      </c>
      <c r="F31" s="61">
        <v>3201205</v>
      </c>
      <c r="G31" s="62">
        <f>F31/E31</f>
        <v>0.42682733333333334</v>
      </c>
    </row>
    <row r="32" spans="1:7" ht="24.95" customHeight="1" x14ac:dyDescent="0.25">
      <c r="A32" s="59" t="s">
        <v>57</v>
      </c>
      <c r="B32" s="60" t="s">
        <v>69</v>
      </c>
      <c r="C32" s="61">
        <v>1189120</v>
      </c>
      <c r="D32" s="61">
        <v>1000000</v>
      </c>
      <c r="E32" s="61">
        <v>1000000</v>
      </c>
      <c r="F32" s="61">
        <v>583943</v>
      </c>
      <c r="G32" s="62">
        <f>F32/E32</f>
        <v>0.58394299999999999</v>
      </c>
    </row>
    <row r="33" spans="1:7" ht="24.95" customHeight="1" x14ac:dyDescent="0.25">
      <c r="A33" s="59" t="s">
        <v>58</v>
      </c>
      <c r="B33" s="60" t="s">
        <v>70</v>
      </c>
      <c r="C33" s="61"/>
      <c r="D33" s="61"/>
      <c r="E33" s="61"/>
      <c r="F33" s="61"/>
      <c r="G33" s="62"/>
    </row>
    <row r="34" spans="1:7" ht="24.95" customHeight="1" x14ac:dyDescent="0.25">
      <c r="A34" s="59" t="s">
        <v>59</v>
      </c>
      <c r="B34" s="60" t="s">
        <v>71</v>
      </c>
      <c r="C34" s="61"/>
      <c r="D34" s="61"/>
      <c r="E34" s="61"/>
      <c r="F34" s="61"/>
      <c r="G34" s="62"/>
    </row>
    <row r="35" spans="1:7" ht="24.95" customHeight="1" x14ac:dyDescent="0.25">
      <c r="A35" s="59" t="s">
        <v>60</v>
      </c>
      <c r="B35" s="60" t="s">
        <v>72</v>
      </c>
      <c r="C35" s="61"/>
      <c r="D35" s="61"/>
      <c r="E35" s="61"/>
      <c r="F35" s="61"/>
      <c r="G35" s="62"/>
    </row>
    <row r="36" spans="1:7" ht="24.95" customHeight="1" x14ac:dyDescent="0.25">
      <c r="A36" s="59" t="s">
        <v>61</v>
      </c>
      <c r="B36" s="60" t="s">
        <v>73</v>
      </c>
      <c r="C36" s="61"/>
      <c r="D36" s="61"/>
      <c r="E36" s="61"/>
      <c r="F36" s="61"/>
      <c r="G36" s="62"/>
    </row>
    <row r="37" spans="1:7" ht="24.95" customHeight="1" x14ac:dyDescent="0.25">
      <c r="A37" s="59" t="s">
        <v>62</v>
      </c>
      <c r="B37" s="60" t="s">
        <v>67</v>
      </c>
      <c r="C37" s="61">
        <v>82469</v>
      </c>
      <c r="D37" s="61"/>
      <c r="E37" s="61">
        <v>19483</v>
      </c>
      <c r="F37" s="61">
        <v>38050</v>
      </c>
      <c r="G37" s="62"/>
    </row>
    <row r="38" spans="1:7" ht="24.95" customHeight="1" x14ac:dyDescent="0.25">
      <c r="A38" s="59" t="s">
        <v>63</v>
      </c>
      <c r="B38" s="60" t="s">
        <v>74</v>
      </c>
      <c r="C38" s="61"/>
      <c r="D38" s="61"/>
      <c r="E38" s="61"/>
      <c r="F38" s="61"/>
      <c r="G38" s="62"/>
    </row>
    <row r="39" spans="1:7" ht="24.95" customHeight="1" x14ac:dyDescent="0.25">
      <c r="A39" s="59" t="s">
        <v>64</v>
      </c>
      <c r="B39" s="60" t="s">
        <v>75</v>
      </c>
      <c r="C39" s="61"/>
      <c r="D39" s="61"/>
      <c r="E39" s="61"/>
      <c r="F39" s="61"/>
      <c r="G39" s="62"/>
    </row>
    <row r="40" spans="1:7" ht="24.95" customHeight="1" x14ac:dyDescent="0.25">
      <c r="A40" s="59" t="s">
        <v>65</v>
      </c>
      <c r="B40" s="60" t="s">
        <v>76</v>
      </c>
      <c r="C40" s="61">
        <v>3440590</v>
      </c>
      <c r="D40" s="61"/>
      <c r="E40" s="61">
        <v>15706</v>
      </c>
      <c r="F40" s="61">
        <v>515707</v>
      </c>
      <c r="G40" s="62"/>
    </row>
    <row r="41" spans="1:7" ht="24.95" customHeight="1" x14ac:dyDescent="0.25">
      <c r="A41" s="32" t="s">
        <v>66</v>
      </c>
      <c r="B41" s="25" t="s">
        <v>77</v>
      </c>
      <c r="C41" s="12">
        <f>SUM(C30:C40)</f>
        <v>14623306</v>
      </c>
      <c r="D41" s="12">
        <f>D31+D32+D33+D34+D36+D35+D37+D38+D39+D40</f>
        <v>8500000</v>
      </c>
      <c r="E41" s="12">
        <f>E31+E32+E33+E34+E36+E35+E37+E38+E39+E40</f>
        <v>8535189</v>
      </c>
      <c r="F41" s="12">
        <f>F31+F32+F33+F34+F36+F35+F37+F38+F39+F40+F30</f>
        <v>4386405</v>
      </c>
      <c r="G41" s="33">
        <f>F41/E41</f>
        <v>0.51392007839545206</v>
      </c>
    </row>
    <row r="42" spans="1:7" ht="24.95" customHeight="1" x14ac:dyDescent="0.25">
      <c r="A42" s="59" t="s">
        <v>78</v>
      </c>
      <c r="B42" s="60" t="s">
        <v>85</v>
      </c>
      <c r="C42" s="61"/>
      <c r="D42" s="61"/>
      <c r="E42" s="61"/>
      <c r="F42" s="61"/>
      <c r="G42" s="62"/>
    </row>
    <row r="43" spans="1:7" ht="24.95" customHeight="1" x14ac:dyDescent="0.25">
      <c r="A43" s="59" t="s">
        <v>79</v>
      </c>
      <c r="B43" s="60" t="s">
        <v>86</v>
      </c>
      <c r="C43" s="61"/>
      <c r="D43" s="61"/>
      <c r="E43" s="61"/>
      <c r="F43" s="61"/>
      <c r="G43" s="62"/>
    </row>
    <row r="44" spans="1:7" ht="24.95" customHeight="1" x14ac:dyDescent="0.25">
      <c r="A44" s="59" t="s">
        <v>80</v>
      </c>
      <c r="B44" s="60" t="s">
        <v>87</v>
      </c>
      <c r="C44" s="61"/>
      <c r="D44" s="61"/>
      <c r="E44" s="61"/>
      <c r="F44" s="61"/>
      <c r="G44" s="62"/>
    </row>
    <row r="45" spans="1:7" ht="24.95" customHeight="1" x14ac:dyDescent="0.25">
      <c r="A45" s="59" t="s">
        <v>81</v>
      </c>
      <c r="B45" s="60" t="s">
        <v>88</v>
      </c>
      <c r="C45" s="61"/>
      <c r="D45" s="61"/>
      <c r="E45" s="61"/>
      <c r="F45" s="61"/>
      <c r="G45" s="62"/>
    </row>
    <row r="46" spans="1:7" ht="24.95" customHeight="1" x14ac:dyDescent="0.25">
      <c r="A46" s="59" t="s">
        <v>82</v>
      </c>
      <c r="B46" s="60" t="s">
        <v>89</v>
      </c>
      <c r="C46" s="61"/>
      <c r="D46" s="61"/>
      <c r="E46" s="61"/>
      <c r="F46" s="61"/>
      <c r="G46" s="62"/>
    </row>
    <row r="47" spans="1:7" ht="24.95" customHeight="1" x14ac:dyDescent="0.25">
      <c r="A47" s="32" t="s">
        <v>83</v>
      </c>
      <c r="B47" s="25" t="s">
        <v>84</v>
      </c>
      <c r="C47" s="12">
        <v>0</v>
      </c>
      <c r="D47" s="12">
        <f>D42+D43+D44+D45+D46</f>
        <v>0</v>
      </c>
      <c r="E47" s="12">
        <v>0</v>
      </c>
      <c r="F47" s="12">
        <v>0</v>
      </c>
      <c r="G47" s="33"/>
    </row>
    <row r="48" spans="1:7" ht="24.95" customHeight="1" x14ac:dyDescent="0.25">
      <c r="A48" s="59" t="s">
        <v>173</v>
      </c>
      <c r="B48" s="60" t="s">
        <v>179</v>
      </c>
      <c r="C48" s="61"/>
      <c r="D48" s="61"/>
      <c r="E48" s="61"/>
      <c r="F48" s="61"/>
      <c r="G48" s="62"/>
    </row>
    <row r="49" spans="1:7" ht="24.95" customHeight="1" x14ac:dyDescent="0.25">
      <c r="A49" s="59" t="s">
        <v>174</v>
      </c>
      <c r="B49" s="60" t="s">
        <v>183</v>
      </c>
      <c r="C49" s="61"/>
      <c r="D49" s="61"/>
      <c r="E49" s="61"/>
      <c r="F49" s="61"/>
      <c r="G49" s="62"/>
    </row>
    <row r="50" spans="1:7" ht="24.95" customHeight="1" x14ac:dyDescent="0.25">
      <c r="A50" s="59" t="s">
        <v>175</v>
      </c>
      <c r="B50" s="60" t="s">
        <v>180</v>
      </c>
      <c r="C50" s="61"/>
      <c r="D50" s="61"/>
      <c r="E50" s="61"/>
      <c r="F50" s="61"/>
      <c r="G50" s="62"/>
    </row>
    <row r="51" spans="1:7" ht="24.95" customHeight="1" x14ac:dyDescent="0.25">
      <c r="A51" s="59" t="s">
        <v>176</v>
      </c>
      <c r="B51" s="60" t="s">
        <v>181</v>
      </c>
      <c r="C51" s="61"/>
      <c r="D51" s="61"/>
      <c r="E51" s="61"/>
      <c r="F51" s="61"/>
      <c r="G51" s="62"/>
    </row>
    <row r="52" spans="1:7" ht="24.95" customHeight="1" x14ac:dyDescent="0.25">
      <c r="A52" s="59" t="s">
        <v>177</v>
      </c>
      <c r="B52" s="60" t="s">
        <v>182</v>
      </c>
      <c r="C52" s="61">
        <v>250000</v>
      </c>
      <c r="D52" s="61"/>
      <c r="E52" s="61"/>
      <c r="F52" s="61"/>
      <c r="G52" s="62"/>
    </row>
    <row r="53" spans="1:7" ht="24.95" customHeight="1" x14ac:dyDescent="0.25">
      <c r="A53" s="32" t="s">
        <v>178</v>
      </c>
      <c r="B53" s="25" t="s">
        <v>184</v>
      </c>
      <c r="C53" s="12">
        <f>SUM(C48:C52)</f>
        <v>250000</v>
      </c>
      <c r="D53" s="12">
        <f>D48+D49+D50+D51+D52</f>
        <v>0</v>
      </c>
      <c r="E53" s="12">
        <v>0</v>
      </c>
      <c r="F53" s="12">
        <v>0</v>
      </c>
      <c r="G53" s="33"/>
    </row>
    <row r="54" spans="1:7" ht="24.95" customHeight="1" x14ac:dyDescent="0.25">
      <c r="A54" s="59" t="s">
        <v>90</v>
      </c>
      <c r="B54" s="60" t="s">
        <v>96</v>
      </c>
      <c r="C54" s="61"/>
      <c r="D54" s="61"/>
      <c r="E54" s="61"/>
      <c r="F54" s="61"/>
      <c r="G54" s="62"/>
    </row>
    <row r="55" spans="1:7" ht="24.95" customHeight="1" x14ac:dyDescent="0.25">
      <c r="A55" s="59" t="s">
        <v>91</v>
      </c>
      <c r="B55" s="60" t="s">
        <v>97</v>
      </c>
      <c r="C55" s="61"/>
      <c r="D55" s="61"/>
      <c r="E55" s="61"/>
      <c r="F55" s="61"/>
      <c r="G55" s="62"/>
    </row>
    <row r="56" spans="1:7" ht="24.95" customHeight="1" x14ac:dyDescent="0.25">
      <c r="A56" s="59" t="s">
        <v>92</v>
      </c>
      <c r="B56" s="60" t="s">
        <v>98</v>
      </c>
      <c r="C56" s="61"/>
      <c r="D56" s="61"/>
      <c r="E56" s="61"/>
      <c r="F56" s="61"/>
      <c r="G56" s="62"/>
    </row>
    <row r="57" spans="1:7" ht="24.95" customHeight="1" x14ac:dyDescent="0.25">
      <c r="A57" s="59" t="s">
        <v>93</v>
      </c>
      <c r="B57" s="60" t="s">
        <v>99</v>
      </c>
      <c r="C57" s="61"/>
      <c r="D57" s="61"/>
      <c r="E57" s="61"/>
      <c r="F57" s="61"/>
      <c r="G57" s="62"/>
    </row>
    <row r="58" spans="1:7" ht="24.95" customHeight="1" x14ac:dyDescent="0.25">
      <c r="A58" s="59" t="s">
        <v>94</v>
      </c>
      <c r="B58" s="60" t="s">
        <v>100</v>
      </c>
      <c r="C58" s="61"/>
      <c r="D58" s="61"/>
      <c r="E58" s="61"/>
      <c r="F58" s="61"/>
      <c r="G58" s="62"/>
    </row>
    <row r="59" spans="1:7" ht="24.95" customHeight="1" x14ac:dyDescent="0.25">
      <c r="A59" s="32" t="s">
        <v>95</v>
      </c>
      <c r="B59" s="25" t="s">
        <v>101</v>
      </c>
      <c r="C59" s="12">
        <v>0</v>
      </c>
      <c r="D59" s="12">
        <f>D54+D55+D56+D57+D58</f>
        <v>0</v>
      </c>
      <c r="E59" s="12">
        <f>E54+E55+E56+E57+E58</f>
        <v>0</v>
      </c>
      <c r="F59" s="12">
        <v>0</v>
      </c>
      <c r="G59" s="33"/>
    </row>
    <row r="60" spans="1:7" ht="25.15" customHeight="1" x14ac:dyDescent="0.3">
      <c r="A60" s="34"/>
      <c r="B60" s="29" t="s">
        <v>102</v>
      </c>
      <c r="C60" s="22">
        <f>SUM(C16,C23,C29,C41,C47,C53,C59)</f>
        <v>14873306</v>
      </c>
      <c r="D60" s="22">
        <f>D16+D23+D29+D41+D47+D59+D53</f>
        <v>8500000</v>
      </c>
      <c r="E60" s="22">
        <f>E16+E23+E29+E41+E47+E59+E53</f>
        <v>8535189</v>
      </c>
      <c r="F60" s="22">
        <f>F16+F23+F29+F41+F47+F59+F53</f>
        <v>4386405</v>
      </c>
      <c r="G60" s="35">
        <f>F60/E60</f>
        <v>0.51392007839545206</v>
      </c>
    </row>
    <row r="61" spans="1:7" ht="24.95" customHeight="1" x14ac:dyDescent="0.25">
      <c r="A61" s="59" t="s">
        <v>104</v>
      </c>
      <c r="B61" s="60" t="s">
        <v>106</v>
      </c>
      <c r="C61" s="61">
        <v>3110146</v>
      </c>
      <c r="D61" s="61">
        <v>1500000</v>
      </c>
      <c r="E61" s="61">
        <v>1816415</v>
      </c>
      <c r="F61" s="61">
        <v>1816415</v>
      </c>
      <c r="G61" s="62">
        <f>F61/E61</f>
        <v>1</v>
      </c>
    </row>
    <row r="62" spans="1:7" ht="24.95" customHeight="1" x14ac:dyDescent="0.25">
      <c r="A62" s="59" t="s">
        <v>105</v>
      </c>
      <c r="B62" s="60" t="s">
        <v>103</v>
      </c>
      <c r="C62" s="61">
        <v>3110146</v>
      </c>
      <c r="D62" s="61">
        <f>D61</f>
        <v>1500000</v>
      </c>
      <c r="E62" s="61">
        <f>E61</f>
        <v>1816415</v>
      </c>
      <c r="F62" s="61">
        <v>1816415</v>
      </c>
      <c r="G62" s="62">
        <f t="shared" ref="G62:G65" si="0">F62/E62</f>
        <v>1</v>
      </c>
    </row>
    <row r="63" spans="1:7" ht="24.95" customHeight="1" x14ac:dyDescent="0.25">
      <c r="A63" s="59" t="s">
        <v>107</v>
      </c>
      <c r="B63" s="60" t="s">
        <v>109</v>
      </c>
      <c r="C63" s="61">
        <v>0</v>
      </c>
      <c r="D63" s="61"/>
      <c r="E63" s="61"/>
      <c r="F63" s="61"/>
      <c r="G63" s="62"/>
    </row>
    <row r="64" spans="1:7" ht="24.95" customHeight="1" x14ac:dyDescent="0.25">
      <c r="A64" s="59" t="s">
        <v>108</v>
      </c>
      <c r="B64" s="60" t="s">
        <v>110</v>
      </c>
      <c r="C64" s="61">
        <v>99761741</v>
      </c>
      <c r="D64" s="61">
        <v>125999000</v>
      </c>
      <c r="E64" s="61">
        <v>129758211</v>
      </c>
      <c r="F64" s="61">
        <v>49106187</v>
      </c>
      <c r="G64" s="62">
        <f t="shared" si="0"/>
        <v>0.37844377339635177</v>
      </c>
    </row>
    <row r="65" spans="1:7" ht="24.95" customHeight="1" x14ac:dyDescent="0.25">
      <c r="A65" s="59" t="s">
        <v>111</v>
      </c>
      <c r="B65" s="60" t="s">
        <v>112</v>
      </c>
      <c r="C65" s="61">
        <v>102871887</v>
      </c>
      <c r="D65" s="61">
        <f>SUM(D64,D62)</f>
        <v>127499000</v>
      </c>
      <c r="E65" s="61">
        <f t="shared" ref="E65:F65" si="1">SUM(E64,E62)</f>
        <v>131574626</v>
      </c>
      <c r="F65" s="61">
        <f t="shared" si="1"/>
        <v>50922602</v>
      </c>
      <c r="G65" s="62">
        <f t="shared" si="0"/>
        <v>0.38702448601297945</v>
      </c>
    </row>
    <row r="66" spans="1:7" ht="25.15" customHeight="1" thickBot="1" x14ac:dyDescent="0.35">
      <c r="A66" s="42"/>
      <c r="B66" s="43" t="s">
        <v>113</v>
      </c>
      <c r="C66" s="44">
        <f>SUM(C62:C64)</f>
        <v>102871887</v>
      </c>
      <c r="D66" s="44">
        <f>D62+D65</f>
        <v>128999000</v>
      </c>
      <c r="E66" s="44">
        <f>E62+E65</f>
        <v>133391041</v>
      </c>
      <c r="F66" s="44">
        <f>F65</f>
        <v>50922602</v>
      </c>
      <c r="G66" s="45">
        <f>F66/E66</f>
        <v>0.3817542888806153</v>
      </c>
    </row>
    <row r="67" spans="1:7" ht="25.15" customHeight="1" thickBot="1" x14ac:dyDescent="0.35">
      <c r="A67" s="50"/>
      <c r="B67" s="51" t="s">
        <v>114</v>
      </c>
      <c r="C67" s="52">
        <f>SUM(C66,C60)</f>
        <v>117745193</v>
      </c>
      <c r="D67" s="53">
        <f>D60+D66</f>
        <v>137499000</v>
      </c>
      <c r="E67" s="53">
        <f>E60+E66</f>
        <v>141926230</v>
      </c>
      <c r="F67" s="53">
        <f>F66+F60</f>
        <v>55309007</v>
      </c>
      <c r="G67" s="54">
        <f>F67/E67</f>
        <v>0.38970250249020211</v>
      </c>
    </row>
    <row r="68" spans="1:7" s="4" customFormat="1" ht="25.15" customHeight="1" thickBot="1" x14ac:dyDescent="0.35">
      <c r="A68" s="46"/>
      <c r="B68" s="47"/>
      <c r="C68" s="48"/>
      <c r="D68" s="48"/>
      <c r="E68" s="48"/>
      <c r="F68" s="48"/>
      <c r="G68" s="49"/>
    </row>
    <row r="69" spans="1:7" ht="38.1" customHeight="1" thickBot="1" x14ac:dyDescent="0.3">
      <c r="A69" s="39" t="s">
        <v>0</v>
      </c>
      <c r="B69" s="40" t="s">
        <v>164</v>
      </c>
      <c r="C69" s="40" t="s">
        <v>218</v>
      </c>
      <c r="D69" s="40" t="s">
        <v>219</v>
      </c>
      <c r="E69" s="40" t="s">
        <v>220</v>
      </c>
      <c r="F69" s="40" t="s">
        <v>214</v>
      </c>
      <c r="G69" s="41" t="s">
        <v>215</v>
      </c>
    </row>
    <row r="70" spans="1:7" ht="24.95" customHeight="1" x14ac:dyDescent="0.25">
      <c r="A70" s="32" t="s">
        <v>115</v>
      </c>
      <c r="B70" s="25" t="s">
        <v>116</v>
      </c>
      <c r="C70" s="12">
        <v>65194768</v>
      </c>
      <c r="D70" s="12">
        <v>75550000</v>
      </c>
      <c r="E70" s="12">
        <v>78550000</v>
      </c>
      <c r="F70" s="12">
        <v>33547862</v>
      </c>
      <c r="G70" s="33">
        <f>F70/E70</f>
        <v>0.42708926798217695</v>
      </c>
    </row>
    <row r="71" spans="1:7" ht="24.95" customHeight="1" x14ac:dyDescent="0.25">
      <c r="A71" s="32" t="s">
        <v>117</v>
      </c>
      <c r="B71" s="25" t="s">
        <v>118</v>
      </c>
      <c r="C71" s="12">
        <v>8721171</v>
      </c>
      <c r="D71" s="12">
        <v>10510000</v>
      </c>
      <c r="E71" s="12">
        <v>11350000</v>
      </c>
      <c r="F71" s="12">
        <v>4725482</v>
      </c>
      <c r="G71" s="33">
        <f t="shared" ref="G71:G72" si="2">F71/E71</f>
        <v>0.41634202643171808</v>
      </c>
    </row>
    <row r="72" spans="1:7" ht="24.95" customHeight="1" x14ac:dyDescent="0.25">
      <c r="A72" s="32" t="s">
        <v>119</v>
      </c>
      <c r="B72" s="25" t="s">
        <v>120</v>
      </c>
      <c r="C72" s="12">
        <v>34121655</v>
      </c>
      <c r="D72" s="12">
        <v>40000000</v>
      </c>
      <c r="E72" s="12">
        <v>40316415</v>
      </c>
      <c r="F72" s="12">
        <v>10720961</v>
      </c>
      <c r="G72" s="33">
        <f t="shared" si="2"/>
        <v>0.26592049417092267</v>
      </c>
    </row>
    <row r="73" spans="1:7" ht="24.95" customHeight="1" x14ac:dyDescent="0.25">
      <c r="A73" s="32" t="s">
        <v>121</v>
      </c>
      <c r="B73" s="25" t="s">
        <v>122</v>
      </c>
      <c r="C73" s="12"/>
      <c r="D73" s="12"/>
      <c r="E73" s="12"/>
      <c r="F73" s="12"/>
      <c r="G73" s="33"/>
    </row>
    <row r="74" spans="1:7" ht="24.95" customHeight="1" x14ac:dyDescent="0.25">
      <c r="A74" s="59" t="s">
        <v>123</v>
      </c>
      <c r="B74" s="60" t="s">
        <v>124</v>
      </c>
      <c r="C74" s="61"/>
      <c r="D74" s="61"/>
      <c r="E74" s="61"/>
      <c r="F74" s="61"/>
      <c r="G74" s="62"/>
    </row>
    <row r="75" spans="1:7" ht="24.95" customHeight="1" x14ac:dyDescent="0.25">
      <c r="A75" s="59" t="s">
        <v>125</v>
      </c>
      <c r="B75" s="60" t="s">
        <v>126</v>
      </c>
      <c r="C75" s="61"/>
      <c r="D75" s="61"/>
      <c r="E75" s="61"/>
      <c r="F75" s="61"/>
      <c r="G75" s="62"/>
    </row>
    <row r="76" spans="1:7" ht="24.95" customHeight="1" x14ac:dyDescent="0.25">
      <c r="A76" s="59" t="s">
        <v>127</v>
      </c>
      <c r="B76" s="60" t="s">
        <v>128</v>
      </c>
      <c r="C76" s="61">
        <v>0</v>
      </c>
      <c r="D76" s="61">
        <f>D74+D75</f>
        <v>0</v>
      </c>
      <c r="E76" s="61">
        <v>0</v>
      </c>
      <c r="F76" s="61"/>
      <c r="G76" s="62"/>
    </row>
    <row r="77" spans="1:7" ht="24.95" customHeight="1" x14ac:dyDescent="0.25">
      <c r="A77" s="59" t="s">
        <v>129</v>
      </c>
      <c r="B77" s="60" t="s">
        <v>132</v>
      </c>
      <c r="C77" s="61"/>
      <c r="D77" s="61"/>
      <c r="E77" s="61"/>
      <c r="F77" s="61"/>
      <c r="G77" s="62"/>
    </row>
    <row r="78" spans="1:7" ht="24.95" customHeight="1" x14ac:dyDescent="0.25">
      <c r="A78" s="59" t="s">
        <v>130</v>
      </c>
      <c r="B78" s="60" t="s">
        <v>131</v>
      </c>
      <c r="C78" s="61"/>
      <c r="D78" s="61"/>
      <c r="E78" s="61"/>
      <c r="F78" s="61"/>
      <c r="G78" s="62"/>
    </row>
    <row r="79" spans="1:7" ht="24.95" customHeight="1" x14ac:dyDescent="0.25">
      <c r="A79" s="59"/>
      <c r="B79" s="60" t="s">
        <v>133</v>
      </c>
      <c r="C79" s="61"/>
      <c r="D79" s="61"/>
      <c r="E79" s="61"/>
      <c r="F79" s="61"/>
      <c r="G79" s="62"/>
    </row>
    <row r="80" spans="1:7" ht="24.95" customHeight="1" x14ac:dyDescent="0.25">
      <c r="A80" s="59"/>
      <c r="B80" s="60" t="s">
        <v>134</v>
      </c>
      <c r="C80" s="61"/>
      <c r="D80" s="61"/>
      <c r="E80" s="61"/>
      <c r="F80" s="61"/>
      <c r="G80" s="62"/>
    </row>
    <row r="81" spans="1:7" ht="24.95" customHeight="1" x14ac:dyDescent="0.25">
      <c r="A81" s="59" t="s">
        <v>135</v>
      </c>
      <c r="B81" s="60" t="s">
        <v>136</v>
      </c>
      <c r="C81" s="61">
        <v>0</v>
      </c>
      <c r="D81" s="61">
        <f>D79+D80</f>
        <v>0</v>
      </c>
      <c r="E81" s="61">
        <v>0</v>
      </c>
      <c r="F81" s="61"/>
      <c r="G81" s="62"/>
    </row>
    <row r="82" spans="1:7" ht="24.95" customHeight="1" x14ac:dyDescent="0.25">
      <c r="A82" s="32" t="s">
        <v>137</v>
      </c>
      <c r="B82" s="25" t="s">
        <v>138</v>
      </c>
      <c r="C82" s="12">
        <v>0</v>
      </c>
      <c r="D82" s="12">
        <f>D76+D77+D78+D81</f>
        <v>0</v>
      </c>
      <c r="E82" s="12">
        <v>0</v>
      </c>
      <c r="F82" s="12">
        <v>0</v>
      </c>
      <c r="G82" s="33"/>
    </row>
    <row r="83" spans="1:7" ht="24.95" customHeight="1" x14ac:dyDescent="0.25">
      <c r="A83" s="32" t="s">
        <v>139</v>
      </c>
      <c r="B83" s="25" t="s">
        <v>140</v>
      </c>
      <c r="C83" s="12">
        <v>7891184</v>
      </c>
      <c r="D83" s="12">
        <v>9939000</v>
      </c>
      <c r="E83" s="12">
        <v>9939000</v>
      </c>
      <c r="F83" s="12">
        <v>2605726</v>
      </c>
      <c r="G83" s="33">
        <f>F83/E83</f>
        <v>0.26217184827447432</v>
      </c>
    </row>
    <row r="84" spans="1:7" ht="24.95" customHeight="1" x14ac:dyDescent="0.25">
      <c r="A84" s="32"/>
      <c r="B84" s="63" t="s">
        <v>192</v>
      </c>
      <c r="C84" s="12"/>
      <c r="D84" s="12"/>
      <c r="E84" s="12"/>
      <c r="F84" s="12"/>
      <c r="G84" s="33"/>
    </row>
    <row r="85" spans="1:7" ht="24.95" customHeight="1" x14ac:dyDescent="0.25">
      <c r="A85" s="32" t="s">
        <v>141</v>
      </c>
      <c r="B85" s="25" t="s">
        <v>142</v>
      </c>
      <c r="C85" s="12"/>
      <c r="D85" s="12"/>
      <c r="E85" s="12"/>
      <c r="F85" s="12"/>
      <c r="G85" s="33"/>
    </row>
    <row r="86" spans="1:7" ht="24.95" customHeight="1" x14ac:dyDescent="0.25">
      <c r="A86" s="32"/>
      <c r="B86" s="63" t="s">
        <v>193</v>
      </c>
      <c r="C86" s="12"/>
      <c r="D86" s="12"/>
      <c r="E86" s="12"/>
      <c r="F86" s="12"/>
      <c r="G86" s="33"/>
    </row>
    <row r="87" spans="1:7" ht="24.95" customHeight="1" x14ac:dyDescent="0.25">
      <c r="A87" s="59" t="s">
        <v>143</v>
      </c>
      <c r="B87" s="60" t="s">
        <v>144</v>
      </c>
      <c r="C87" s="61"/>
      <c r="D87" s="61"/>
      <c r="E87" s="61"/>
      <c r="F87" s="61"/>
      <c r="G87" s="62"/>
    </row>
    <row r="88" spans="1:7" ht="24.95" customHeight="1" x14ac:dyDescent="0.25">
      <c r="A88" s="59" t="s">
        <v>145</v>
      </c>
      <c r="B88" s="60" t="s">
        <v>146</v>
      </c>
      <c r="C88" s="61"/>
      <c r="D88" s="61"/>
      <c r="E88" s="61"/>
      <c r="F88" s="61"/>
      <c r="G88" s="62"/>
    </row>
    <row r="89" spans="1:7" ht="24.95" customHeight="1" x14ac:dyDescent="0.25">
      <c r="A89" s="59" t="s">
        <v>147</v>
      </c>
      <c r="B89" s="60" t="s">
        <v>148</v>
      </c>
      <c r="C89" s="61"/>
      <c r="D89" s="61"/>
      <c r="E89" s="61"/>
      <c r="F89" s="61"/>
      <c r="G89" s="62"/>
    </row>
    <row r="90" spans="1:7" ht="24.95" customHeight="1" x14ac:dyDescent="0.25">
      <c r="A90" s="59" t="s">
        <v>149</v>
      </c>
      <c r="B90" s="60" t="s">
        <v>150</v>
      </c>
      <c r="C90" s="61"/>
      <c r="D90" s="61"/>
      <c r="E90" s="61"/>
      <c r="F90" s="61"/>
      <c r="G90" s="62"/>
    </row>
    <row r="91" spans="1:7" ht="24.95" customHeight="1" x14ac:dyDescent="0.25">
      <c r="A91" s="32" t="s">
        <v>151</v>
      </c>
      <c r="B91" s="25" t="s">
        <v>152</v>
      </c>
      <c r="C91" s="12">
        <v>0</v>
      </c>
      <c r="D91" s="12"/>
      <c r="E91" s="12"/>
      <c r="F91" s="12"/>
      <c r="G91" s="33"/>
    </row>
    <row r="92" spans="1:7" ht="25.15" customHeight="1" x14ac:dyDescent="0.3">
      <c r="A92" s="34"/>
      <c r="B92" s="29" t="s">
        <v>153</v>
      </c>
      <c r="C92" s="22">
        <f>SUM(C91,C85,C83,C82,C73,C72,C71,C70)</f>
        <v>115928778</v>
      </c>
      <c r="D92" s="22">
        <f>D70+D71+D72+D73+D82+D83+D85+D91+D95</f>
        <v>135999000</v>
      </c>
      <c r="E92" s="22">
        <f>E70+E71+E72+E73+E82+E83+E85+E91+E95</f>
        <v>140155415</v>
      </c>
      <c r="F92" s="22">
        <f>F70+F71+F72+F73+F82+F83+F85+F91+F95</f>
        <v>51600031</v>
      </c>
      <c r="G92" s="35">
        <f>F92/E92</f>
        <v>0.36816294967982505</v>
      </c>
    </row>
    <row r="93" spans="1:7" ht="24.95" customHeight="1" x14ac:dyDescent="0.25">
      <c r="A93" s="59" t="s">
        <v>154</v>
      </c>
      <c r="B93" s="60" t="s">
        <v>155</v>
      </c>
      <c r="C93" s="61"/>
      <c r="D93" s="61"/>
      <c r="E93" s="61"/>
      <c r="F93" s="61"/>
      <c r="G93" s="62"/>
    </row>
    <row r="94" spans="1:7" ht="24.95" customHeight="1" x14ac:dyDescent="0.25">
      <c r="A94" s="59" t="s">
        <v>156</v>
      </c>
      <c r="B94" s="60" t="s">
        <v>157</v>
      </c>
      <c r="C94" s="61"/>
      <c r="D94" s="61"/>
      <c r="E94" s="61"/>
      <c r="F94" s="61"/>
      <c r="G94" s="62"/>
    </row>
    <row r="95" spans="1:7" ht="24.95" customHeight="1" x14ac:dyDescent="0.25">
      <c r="A95" s="32" t="s">
        <v>158</v>
      </c>
      <c r="B95" s="25" t="s">
        <v>159</v>
      </c>
      <c r="C95" s="12">
        <v>0</v>
      </c>
      <c r="D95" s="12">
        <f>D93+D94</f>
        <v>0</v>
      </c>
      <c r="E95" s="12">
        <v>0</v>
      </c>
      <c r="F95" s="12">
        <v>0</v>
      </c>
      <c r="G95" s="33"/>
    </row>
    <row r="96" spans="1:7" ht="25.15" customHeight="1" thickBot="1" x14ac:dyDescent="0.35">
      <c r="A96" s="55"/>
      <c r="B96" s="43" t="s">
        <v>160</v>
      </c>
      <c r="C96" s="56">
        <v>0</v>
      </c>
      <c r="D96" s="56">
        <f>D95</f>
        <v>0</v>
      </c>
      <c r="E96" s="56">
        <f>E95</f>
        <v>0</v>
      </c>
      <c r="F96" s="56">
        <v>0</v>
      </c>
      <c r="G96" s="57"/>
    </row>
    <row r="97" spans="1:7" ht="25.15" customHeight="1" thickBot="1" x14ac:dyDescent="0.4">
      <c r="A97" s="50"/>
      <c r="B97" s="51" t="s">
        <v>161</v>
      </c>
      <c r="C97" s="58">
        <f>SUM(C96,C92)</f>
        <v>115928778</v>
      </c>
      <c r="D97" s="53">
        <f>D92+D96</f>
        <v>135999000</v>
      </c>
      <c r="E97" s="53">
        <f>E92+E96</f>
        <v>140155415</v>
      </c>
      <c r="F97" s="53">
        <f>F92+F96</f>
        <v>51600031</v>
      </c>
      <c r="G97" s="54">
        <f>F97/E97</f>
        <v>0.36816294967982505</v>
      </c>
    </row>
    <row r="98" spans="1:7" ht="25.15" customHeight="1" x14ac:dyDescent="0.25">
      <c r="A98" s="26"/>
      <c r="B98" s="27"/>
      <c r="C98" s="9">
        <f t="shared" ref="C98:F98" si="3">C97-C67</f>
        <v>-1816415</v>
      </c>
      <c r="D98" s="9">
        <f t="shared" si="3"/>
        <v>-1500000</v>
      </c>
      <c r="E98" s="9">
        <f t="shared" si="3"/>
        <v>-1770815</v>
      </c>
      <c r="F98" s="9">
        <f t="shared" si="3"/>
        <v>-3708976</v>
      </c>
    </row>
    <row r="99" spans="1:7" x14ac:dyDescent="0.25">
      <c r="C99" s="9"/>
    </row>
    <row r="100" spans="1:7" x14ac:dyDescent="0.25">
      <c r="C100" s="9"/>
    </row>
    <row r="101" spans="1:7" x14ac:dyDescent="0.25">
      <c r="C101" s="9"/>
    </row>
    <row r="102" spans="1:7" x14ac:dyDescent="0.25">
      <c r="C102" s="9"/>
    </row>
    <row r="103" spans="1:7" x14ac:dyDescent="0.25">
      <c r="C103" s="9"/>
    </row>
    <row r="104" spans="1:7" x14ac:dyDescent="0.25">
      <c r="C104" s="9"/>
    </row>
    <row r="105" spans="1:7" x14ac:dyDescent="0.25">
      <c r="C105" s="9"/>
    </row>
    <row r="106" spans="1:7" x14ac:dyDescent="0.25">
      <c r="C106" s="9"/>
    </row>
    <row r="107" spans="1:7" x14ac:dyDescent="0.25">
      <c r="C107" s="9"/>
    </row>
    <row r="108" spans="1:7" x14ac:dyDescent="0.25">
      <c r="C108" s="9"/>
    </row>
    <row r="109" spans="1:7" x14ac:dyDescent="0.25">
      <c r="C109" s="9"/>
    </row>
    <row r="110" spans="1:7" x14ac:dyDescent="0.25">
      <c r="C110" s="9"/>
    </row>
    <row r="111" spans="1:7" x14ac:dyDescent="0.25">
      <c r="C111" s="9"/>
    </row>
    <row r="112" spans="1:7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</sheetData>
  <pageMargins left="0.70866141732283472" right="0.70866141732283472" top="0.74803149606299213" bottom="0.74803149606299213" header="0.31496062992125984" footer="0.31496062992125984"/>
  <pageSetup paperSize="8" scale="29" fitToHeight="2" orientation="portrait" r:id="rId1"/>
  <headerFooter>
    <oddHeader>&amp;C&amp;"Times New Roman,Félkövér"&amp;14Balassi Bálint Művelődési Ház és Könyvtár&amp;R&amp;"Times New Roman,Normál"5. melléklet
adatok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A9548-2B00-4701-B3B5-8E081923707E}">
  <dimension ref="A1:L218"/>
  <sheetViews>
    <sheetView zoomScale="70" zoomScaleNormal="70" workbookViewId="0"/>
  </sheetViews>
  <sheetFormatPr defaultColWidth="8.85546875" defaultRowHeight="15" x14ac:dyDescent="0.25"/>
  <cols>
    <col min="2" max="2" width="77" customWidth="1"/>
    <col min="3" max="3" width="30.5703125" style="24" customWidth="1"/>
    <col min="4" max="7" width="24.140625" style="9" customWidth="1"/>
    <col min="8" max="8" width="10.85546875" bestFit="1" customWidth="1"/>
  </cols>
  <sheetData>
    <row r="1" spans="1:7" ht="38.1" customHeight="1" thickBot="1" x14ac:dyDescent="0.3">
      <c r="A1" s="39" t="s">
        <v>0</v>
      </c>
      <c r="B1" s="40" t="s">
        <v>165</v>
      </c>
      <c r="C1" s="40" t="s">
        <v>218</v>
      </c>
      <c r="D1" s="40" t="s">
        <v>219</v>
      </c>
      <c r="E1" s="40" t="s">
        <v>220</v>
      </c>
      <c r="F1" s="40" t="s">
        <v>214</v>
      </c>
      <c r="G1" s="41" t="s">
        <v>215</v>
      </c>
    </row>
    <row r="2" spans="1:7" ht="24.95" customHeight="1" x14ac:dyDescent="0.25">
      <c r="A2" s="59" t="s">
        <v>2</v>
      </c>
      <c r="B2" s="60" t="s">
        <v>11</v>
      </c>
      <c r="C2" s="61"/>
      <c r="D2" s="61"/>
      <c r="E2" s="61"/>
      <c r="F2" s="61"/>
      <c r="G2" s="62"/>
    </row>
    <row r="3" spans="1:7" ht="24.95" customHeight="1" x14ac:dyDescent="0.25">
      <c r="A3" s="59" t="s">
        <v>3</v>
      </c>
      <c r="B3" s="60" t="s">
        <v>12</v>
      </c>
      <c r="C3" s="61"/>
      <c r="D3" s="61"/>
      <c r="E3" s="61"/>
      <c r="F3" s="61"/>
      <c r="G3" s="62"/>
    </row>
    <row r="4" spans="1:7" ht="24.95" customHeight="1" x14ac:dyDescent="0.25">
      <c r="A4" s="59" t="s">
        <v>4</v>
      </c>
      <c r="B4" s="60" t="s">
        <v>13</v>
      </c>
      <c r="C4" s="61"/>
      <c r="D4" s="61"/>
      <c r="E4" s="61"/>
      <c r="F4" s="61"/>
      <c r="G4" s="62"/>
    </row>
    <row r="5" spans="1:7" ht="24.95" customHeight="1" x14ac:dyDescent="0.25">
      <c r="A5" s="59" t="s">
        <v>5</v>
      </c>
      <c r="B5" s="60" t="s">
        <v>14</v>
      </c>
      <c r="C5" s="61"/>
      <c r="D5" s="61"/>
      <c r="E5" s="61"/>
      <c r="F5" s="61"/>
      <c r="G5" s="62"/>
    </row>
    <row r="6" spans="1:7" ht="24.95" customHeight="1" x14ac:dyDescent="0.25">
      <c r="A6" s="59" t="s">
        <v>6</v>
      </c>
      <c r="B6" s="60" t="s">
        <v>15</v>
      </c>
      <c r="C6" s="61">
        <v>0</v>
      </c>
      <c r="D6" s="61">
        <f>D4+D5</f>
        <v>0</v>
      </c>
      <c r="E6" s="61">
        <v>0</v>
      </c>
      <c r="F6" s="61">
        <v>0</v>
      </c>
      <c r="G6" s="62"/>
    </row>
    <row r="7" spans="1:7" ht="24.95" customHeight="1" x14ac:dyDescent="0.25">
      <c r="A7" s="59" t="s">
        <v>7</v>
      </c>
      <c r="B7" s="60" t="s">
        <v>16</v>
      </c>
      <c r="C7" s="61"/>
      <c r="D7" s="61"/>
      <c r="E7" s="61"/>
      <c r="F7" s="61"/>
      <c r="G7" s="62"/>
    </row>
    <row r="8" spans="1:7" ht="24.95" customHeight="1" x14ac:dyDescent="0.25">
      <c r="A8" s="59" t="s">
        <v>8</v>
      </c>
      <c r="B8" s="60" t="s">
        <v>17</v>
      </c>
      <c r="C8" s="61"/>
      <c r="D8" s="61"/>
      <c r="E8" s="61"/>
      <c r="F8" s="61"/>
      <c r="G8" s="62"/>
    </row>
    <row r="9" spans="1:7" ht="24.95" customHeight="1" x14ac:dyDescent="0.25">
      <c r="A9" s="59" t="s">
        <v>9</v>
      </c>
      <c r="B9" s="60" t="s">
        <v>18</v>
      </c>
      <c r="C9" s="61"/>
      <c r="D9" s="61"/>
      <c r="E9" s="61"/>
      <c r="F9" s="61"/>
      <c r="G9" s="62"/>
    </row>
    <row r="10" spans="1:7" ht="25.15" customHeight="1" x14ac:dyDescent="0.25">
      <c r="A10" s="30" t="s">
        <v>10</v>
      </c>
      <c r="B10" s="28" t="s">
        <v>19</v>
      </c>
      <c r="C10" s="21">
        <v>0</v>
      </c>
      <c r="D10" s="21">
        <f>D2+D3+D6+D7+D8+D9</f>
        <v>0</v>
      </c>
      <c r="E10" s="21">
        <f>E2+E3+E6+E7+E8+E9</f>
        <v>0</v>
      </c>
      <c r="F10" s="21">
        <v>0</v>
      </c>
      <c r="G10" s="31"/>
    </row>
    <row r="11" spans="1:7" ht="24.95" customHeight="1" x14ac:dyDescent="0.25">
      <c r="A11" s="59" t="s">
        <v>21</v>
      </c>
      <c r="B11" s="60" t="s">
        <v>20</v>
      </c>
      <c r="C11" s="61"/>
      <c r="D11" s="61"/>
      <c r="E11" s="61"/>
      <c r="F11" s="61"/>
      <c r="G11" s="62"/>
    </row>
    <row r="12" spans="1:7" ht="24.95" customHeight="1" x14ac:dyDescent="0.25">
      <c r="A12" s="59" t="s">
        <v>22</v>
      </c>
      <c r="B12" s="60" t="s">
        <v>27</v>
      </c>
      <c r="C12" s="61"/>
      <c r="D12" s="61"/>
      <c r="E12" s="61"/>
      <c r="F12" s="61"/>
      <c r="G12" s="62"/>
    </row>
    <row r="13" spans="1:7" ht="24.95" customHeight="1" x14ac:dyDescent="0.25">
      <c r="A13" s="59" t="s">
        <v>23</v>
      </c>
      <c r="B13" s="60" t="s">
        <v>28</v>
      </c>
      <c r="C13" s="61"/>
      <c r="D13" s="61"/>
      <c r="E13" s="61"/>
      <c r="F13" s="61"/>
      <c r="G13" s="62"/>
    </row>
    <row r="14" spans="1:7" ht="24.95" customHeight="1" x14ac:dyDescent="0.25">
      <c r="A14" s="59" t="s">
        <v>24</v>
      </c>
      <c r="B14" s="60" t="s">
        <v>29</v>
      </c>
      <c r="C14" s="61"/>
      <c r="D14" s="61"/>
      <c r="E14" s="61"/>
      <c r="F14" s="61"/>
      <c r="G14" s="62"/>
    </row>
    <row r="15" spans="1:7" ht="24.95" customHeight="1" x14ac:dyDescent="0.25">
      <c r="A15" s="59" t="s">
        <v>25</v>
      </c>
      <c r="B15" s="60" t="s">
        <v>30</v>
      </c>
      <c r="C15" s="61"/>
      <c r="D15" s="61"/>
      <c r="E15" s="61"/>
      <c r="F15" s="61"/>
      <c r="G15" s="62"/>
    </row>
    <row r="16" spans="1:7" ht="24.95" customHeight="1" x14ac:dyDescent="0.25">
      <c r="A16" s="32" t="s">
        <v>26</v>
      </c>
      <c r="B16" s="25" t="s">
        <v>31</v>
      </c>
      <c r="C16" s="12">
        <v>0</v>
      </c>
      <c r="D16" s="12">
        <f>D10+D11+D12+D13+D14+D15</f>
        <v>0</v>
      </c>
      <c r="E16" s="12">
        <f>E10+E11+E12+E13+E14+E15</f>
        <v>0</v>
      </c>
      <c r="F16" s="12">
        <v>0</v>
      </c>
      <c r="G16" s="33"/>
    </row>
    <row r="17" spans="1:7" ht="24.95" customHeight="1" x14ac:dyDescent="0.25">
      <c r="A17" s="59" t="s">
        <v>32</v>
      </c>
      <c r="B17" s="60" t="s">
        <v>38</v>
      </c>
      <c r="C17" s="61"/>
      <c r="D17" s="61"/>
      <c r="E17" s="61"/>
      <c r="F17" s="61"/>
      <c r="G17" s="62"/>
    </row>
    <row r="18" spans="1:7" ht="24.95" customHeight="1" x14ac:dyDescent="0.25">
      <c r="A18" s="59" t="s">
        <v>33</v>
      </c>
      <c r="B18" s="60" t="s">
        <v>39</v>
      </c>
      <c r="C18" s="61"/>
      <c r="D18" s="61"/>
      <c r="E18" s="61"/>
      <c r="F18" s="61"/>
      <c r="G18" s="62"/>
    </row>
    <row r="19" spans="1:7" ht="24.95" customHeight="1" x14ac:dyDescent="0.25">
      <c r="A19" s="59" t="s">
        <v>34</v>
      </c>
      <c r="B19" s="60" t="s">
        <v>40</v>
      </c>
      <c r="C19" s="61"/>
      <c r="D19" s="61"/>
      <c r="E19" s="61"/>
      <c r="F19" s="61"/>
      <c r="G19" s="62"/>
    </row>
    <row r="20" spans="1:7" ht="24.95" customHeight="1" x14ac:dyDescent="0.25">
      <c r="A20" s="59" t="s">
        <v>35</v>
      </c>
      <c r="B20" s="60" t="s">
        <v>41</v>
      </c>
      <c r="C20" s="61"/>
      <c r="D20" s="61"/>
      <c r="E20" s="61"/>
      <c r="F20" s="61"/>
      <c r="G20" s="62"/>
    </row>
    <row r="21" spans="1:7" ht="24.95" customHeight="1" x14ac:dyDescent="0.25">
      <c r="A21" s="59" t="s">
        <v>36</v>
      </c>
      <c r="B21" s="60" t="s">
        <v>42</v>
      </c>
      <c r="C21" s="61"/>
      <c r="D21" s="61"/>
      <c r="E21" s="61"/>
      <c r="F21" s="61"/>
      <c r="G21" s="62"/>
    </row>
    <row r="22" spans="1:7" ht="24.95" customHeight="1" x14ac:dyDescent="0.25">
      <c r="A22" s="59"/>
      <c r="B22" s="60" t="s">
        <v>191</v>
      </c>
      <c r="C22" s="61"/>
      <c r="D22" s="61"/>
      <c r="E22" s="61"/>
      <c r="F22" s="61"/>
      <c r="G22" s="62"/>
    </row>
    <row r="23" spans="1:7" ht="24.95" customHeight="1" x14ac:dyDescent="0.25">
      <c r="A23" s="32" t="s">
        <v>37</v>
      </c>
      <c r="B23" s="25" t="s">
        <v>43</v>
      </c>
      <c r="C23" s="12">
        <v>0</v>
      </c>
      <c r="D23" s="12">
        <f>D17+D18+D19+D20+D21</f>
        <v>0</v>
      </c>
      <c r="E23" s="12">
        <f>E17+E18+E19+E20+E21</f>
        <v>0</v>
      </c>
      <c r="F23" s="12">
        <v>0</v>
      </c>
      <c r="G23" s="33"/>
    </row>
    <row r="24" spans="1:7" ht="24.95" customHeight="1" x14ac:dyDescent="0.25">
      <c r="A24" s="59" t="s">
        <v>44</v>
      </c>
      <c r="B24" s="60" t="s">
        <v>45</v>
      </c>
      <c r="C24" s="61"/>
      <c r="D24" s="61"/>
      <c r="E24" s="61"/>
      <c r="F24" s="61"/>
      <c r="G24" s="62"/>
    </row>
    <row r="25" spans="1:7" ht="24.95" customHeight="1" x14ac:dyDescent="0.25">
      <c r="A25" s="59" t="s">
        <v>46</v>
      </c>
      <c r="B25" s="60" t="s">
        <v>47</v>
      </c>
      <c r="C25" s="61"/>
      <c r="D25" s="61"/>
      <c r="E25" s="61"/>
      <c r="F25" s="61"/>
      <c r="G25" s="62"/>
    </row>
    <row r="26" spans="1:7" ht="24.95" customHeight="1" x14ac:dyDescent="0.25">
      <c r="A26" s="59" t="s">
        <v>48</v>
      </c>
      <c r="B26" s="60" t="s">
        <v>49</v>
      </c>
      <c r="C26" s="61"/>
      <c r="D26" s="61"/>
      <c r="E26" s="61"/>
      <c r="F26" s="61"/>
      <c r="G26" s="62"/>
    </row>
    <row r="27" spans="1:7" ht="24.95" customHeight="1" x14ac:dyDescent="0.25">
      <c r="A27" s="59" t="s">
        <v>50</v>
      </c>
      <c r="B27" s="60" t="s">
        <v>51</v>
      </c>
      <c r="C27" s="61">
        <v>0</v>
      </c>
      <c r="D27" s="61">
        <f>D25+D26</f>
        <v>0</v>
      </c>
      <c r="E27" s="61">
        <v>0</v>
      </c>
      <c r="F27" s="61">
        <v>0</v>
      </c>
      <c r="G27" s="62"/>
    </row>
    <row r="28" spans="1:7" ht="24.95" customHeight="1" x14ac:dyDescent="0.25">
      <c r="A28" s="59" t="s">
        <v>52</v>
      </c>
      <c r="B28" s="60" t="s">
        <v>53</v>
      </c>
      <c r="C28" s="61"/>
      <c r="D28" s="61"/>
      <c r="E28" s="61"/>
      <c r="F28" s="61"/>
      <c r="G28" s="62"/>
    </row>
    <row r="29" spans="1:7" ht="24.95" customHeight="1" x14ac:dyDescent="0.25">
      <c r="A29" s="32" t="s">
        <v>54</v>
      </c>
      <c r="B29" s="25" t="s">
        <v>55</v>
      </c>
      <c r="C29" s="12">
        <v>0</v>
      </c>
      <c r="D29" s="12">
        <f>D24+D27+D28</f>
        <v>0</v>
      </c>
      <c r="E29" s="12">
        <f>E24+E27+E28</f>
        <v>0</v>
      </c>
      <c r="F29" s="12">
        <v>0</v>
      </c>
      <c r="G29" s="33"/>
    </row>
    <row r="30" spans="1:7" ht="24.95" customHeight="1" x14ac:dyDescent="0.25">
      <c r="A30" s="59" t="s">
        <v>211</v>
      </c>
      <c r="B30" s="60" t="s">
        <v>222</v>
      </c>
      <c r="C30" s="61"/>
      <c r="D30" s="61"/>
      <c r="E30" s="61"/>
      <c r="F30" s="61"/>
      <c r="G30" s="62"/>
    </row>
    <row r="31" spans="1:7" ht="24.95" customHeight="1" x14ac:dyDescent="0.25">
      <c r="A31" s="59" t="s">
        <v>56</v>
      </c>
      <c r="B31" s="60" t="s">
        <v>68</v>
      </c>
      <c r="C31" s="61"/>
      <c r="D31" s="61"/>
      <c r="E31" s="61"/>
      <c r="F31" s="61"/>
      <c r="G31" s="62"/>
    </row>
    <row r="32" spans="1:7" ht="24.95" customHeight="1" x14ac:dyDescent="0.25">
      <c r="A32" s="59" t="s">
        <v>57</v>
      </c>
      <c r="B32" s="60" t="s">
        <v>69</v>
      </c>
      <c r="C32" s="61"/>
      <c r="D32" s="61"/>
      <c r="E32" s="61"/>
      <c r="F32" s="61"/>
      <c r="G32" s="62"/>
    </row>
    <row r="33" spans="1:7" ht="24.95" customHeight="1" x14ac:dyDescent="0.25">
      <c r="A33" s="59" t="s">
        <v>58</v>
      </c>
      <c r="B33" s="60" t="s">
        <v>70</v>
      </c>
      <c r="C33" s="61"/>
      <c r="D33" s="61"/>
      <c r="E33" s="61"/>
      <c r="F33" s="61"/>
      <c r="G33" s="62"/>
    </row>
    <row r="34" spans="1:7" ht="24.95" customHeight="1" x14ac:dyDescent="0.25">
      <c r="A34" s="59" t="s">
        <v>59</v>
      </c>
      <c r="B34" s="60" t="s">
        <v>71</v>
      </c>
      <c r="C34" s="61"/>
      <c r="D34" s="61"/>
      <c r="E34" s="61"/>
      <c r="F34" s="61"/>
      <c r="G34" s="62"/>
    </row>
    <row r="35" spans="1:7" ht="24.95" customHeight="1" x14ac:dyDescent="0.25">
      <c r="A35" s="59" t="s">
        <v>60</v>
      </c>
      <c r="B35" s="60" t="s">
        <v>72</v>
      </c>
      <c r="C35" s="61"/>
      <c r="D35" s="61"/>
      <c r="E35" s="61"/>
      <c r="F35" s="61"/>
      <c r="G35" s="62"/>
    </row>
    <row r="36" spans="1:7" ht="24.95" customHeight="1" x14ac:dyDescent="0.25">
      <c r="A36" s="59" t="s">
        <v>61</v>
      </c>
      <c r="B36" s="60" t="s">
        <v>73</v>
      </c>
      <c r="C36" s="61"/>
      <c r="D36" s="61"/>
      <c r="E36" s="61"/>
      <c r="F36" s="61"/>
      <c r="G36" s="62"/>
    </row>
    <row r="37" spans="1:7" ht="24.95" customHeight="1" x14ac:dyDescent="0.25">
      <c r="A37" s="59" t="s">
        <v>62</v>
      </c>
      <c r="B37" s="60" t="s">
        <v>67</v>
      </c>
      <c r="C37" s="61">
        <v>69364</v>
      </c>
      <c r="D37" s="61"/>
      <c r="E37" s="61">
        <v>12969</v>
      </c>
      <c r="F37" s="61">
        <v>25549</v>
      </c>
      <c r="G37" s="62"/>
    </row>
    <row r="38" spans="1:7" ht="24.95" customHeight="1" x14ac:dyDescent="0.25">
      <c r="A38" s="59" t="s">
        <v>63</v>
      </c>
      <c r="B38" s="60" t="s">
        <v>74</v>
      </c>
      <c r="C38" s="61"/>
      <c r="D38" s="61"/>
      <c r="E38" s="61"/>
      <c r="F38" s="61"/>
      <c r="G38" s="62"/>
    </row>
    <row r="39" spans="1:7" ht="24.95" customHeight="1" x14ac:dyDescent="0.25">
      <c r="A39" s="59" t="s">
        <v>64</v>
      </c>
      <c r="B39" s="60" t="s">
        <v>75</v>
      </c>
      <c r="C39" s="61"/>
      <c r="D39" s="61"/>
      <c r="E39" s="61"/>
      <c r="F39" s="61"/>
      <c r="G39" s="62"/>
    </row>
    <row r="40" spans="1:7" ht="24.95" customHeight="1" x14ac:dyDescent="0.25">
      <c r="A40" s="59" t="s">
        <v>65</v>
      </c>
      <c r="B40" s="60" t="s">
        <v>76</v>
      </c>
      <c r="C40" s="61">
        <v>324885</v>
      </c>
      <c r="D40" s="61"/>
      <c r="E40" s="61"/>
      <c r="F40" s="61"/>
      <c r="G40" s="62"/>
    </row>
    <row r="41" spans="1:7" ht="24.95" customHeight="1" x14ac:dyDescent="0.25">
      <c r="A41" s="32" t="s">
        <v>66</v>
      </c>
      <c r="B41" s="25" t="s">
        <v>77</v>
      </c>
      <c r="C41" s="12">
        <f>SUM(C32:C40)</f>
        <v>394249</v>
      </c>
      <c r="D41" s="12">
        <f>D31+D32+D33+D34+D36+D35+D37+D38+D39+D40</f>
        <v>0</v>
      </c>
      <c r="E41" s="12">
        <f>E31+E32+E33+E34+E36+E35+E37+E38+E39+E40</f>
        <v>12969</v>
      </c>
      <c r="F41" s="12">
        <f>F31+F32+F33+F34+F36+F35+F37+F38+F39+F40</f>
        <v>25549</v>
      </c>
      <c r="G41" s="33"/>
    </row>
    <row r="42" spans="1:7" ht="24.95" customHeight="1" x14ac:dyDescent="0.25">
      <c r="A42" s="59" t="s">
        <v>78</v>
      </c>
      <c r="B42" s="60" t="s">
        <v>85</v>
      </c>
      <c r="C42" s="61"/>
      <c r="D42" s="61"/>
      <c r="E42" s="61"/>
      <c r="F42" s="61"/>
      <c r="G42" s="62"/>
    </row>
    <row r="43" spans="1:7" ht="24.95" customHeight="1" x14ac:dyDescent="0.25">
      <c r="A43" s="59" t="s">
        <v>79</v>
      </c>
      <c r="B43" s="60" t="s">
        <v>86</v>
      </c>
      <c r="C43" s="61"/>
      <c r="D43" s="61"/>
      <c r="E43" s="61"/>
      <c r="F43" s="61"/>
      <c r="G43" s="62"/>
    </row>
    <row r="44" spans="1:7" ht="24.95" customHeight="1" x14ac:dyDescent="0.25">
      <c r="A44" s="59" t="s">
        <v>80</v>
      </c>
      <c r="B44" s="60" t="s">
        <v>87</v>
      </c>
      <c r="C44" s="61"/>
      <c r="D44" s="61"/>
      <c r="E44" s="61"/>
      <c r="F44" s="61"/>
      <c r="G44" s="62"/>
    </row>
    <row r="45" spans="1:7" ht="24.95" customHeight="1" x14ac:dyDescent="0.25">
      <c r="A45" s="59" t="s">
        <v>81</v>
      </c>
      <c r="B45" s="60" t="s">
        <v>88</v>
      </c>
      <c r="C45" s="61"/>
      <c r="D45" s="61"/>
      <c r="E45" s="61"/>
      <c r="F45" s="61"/>
      <c r="G45" s="62"/>
    </row>
    <row r="46" spans="1:7" ht="24.95" customHeight="1" x14ac:dyDescent="0.25">
      <c r="A46" s="59" t="s">
        <v>82</v>
      </c>
      <c r="B46" s="60" t="s">
        <v>89</v>
      </c>
      <c r="C46" s="61"/>
      <c r="D46" s="61"/>
      <c r="E46" s="61"/>
      <c r="F46" s="61"/>
      <c r="G46" s="62"/>
    </row>
    <row r="47" spans="1:7" ht="24.95" customHeight="1" x14ac:dyDescent="0.25">
      <c r="A47" s="32" t="s">
        <v>83</v>
      </c>
      <c r="B47" s="25" t="s">
        <v>84</v>
      </c>
      <c r="C47" s="12">
        <v>0</v>
      </c>
      <c r="D47" s="12">
        <f>D42+D43+D44+D45+D46</f>
        <v>0</v>
      </c>
      <c r="E47" s="12">
        <f>E42+E43+E44+E45+E46</f>
        <v>0</v>
      </c>
      <c r="F47" s="12">
        <v>0</v>
      </c>
      <c r="G47" s="33"/>
    </row>
    <row r="48" spans="1:7" ht="24.95" customHeight="1" x14ac:dyDescent="0.25">
      <c r="A48" s="59" t="s">
        <v>173</v>
      </c>
      <c r="B48" s="60" t="s">
        <v>179</v>
      </c>
      <c r="C48" s="61"/>
      <c r="D48" s="61"/>
      <c r="E48" s="61"/>
      <c r="F48" s="61"/>
      <c r="G48" s="62"/>
    </row>
    <row r="49" spans="1:7" ht="24.95" customHeight="1" x14ac:dyDescent="0.25">
      <c r="A49" s="59" t="s">
        <v>174</v>
      </c>
      <c r="B49" s="60" t="s">
        <v>183</v>
      </c>
      <c r="C49" s="61"/>
      <c r="D49" s="61"/>
      <c r="E49" s="61"/>
      <c r="F49" s="61"/>
      <c r="G49" s="62"/>
    </row>
    <row r="50" spans="1:7" ht="24.95" customHeight="1" x14ac:dyDescent="0.25">
      <c r="A50" s="59" t="s">
        <v>175</v>
      </c>
      <c r="B50" s="60" t="s">
        <v>180</v>
      </c>
      <c r="C50" s="61"/>
      <c r="D50" s="61"/>
      <c r="E50" s="61"/>
      <c r="F50" s="61"/>
      <c r="G50" s="62"/>
    </row>
    <row r="51" spans="1:7" ht="24.95" customHeight="1" x14ac:dyDescent="0.25">
      <c r="A51" s="59" t="s">
        <v>176</v>
      </c>
      <c r="B51" s="60" t="s">
        <v>181</v>
      </c>
      <c r="C51" s="61"/>
      <c r="D51" s="61"/>
      <c r="E51" s="61"/>
      <c r="F51" s="61"/>
      <c r="G51" s="62"/>
    </row>
    <row r="52" spans="1:7" ht="24.95" customHeight="1" x14ac:dyDescent="0.25">
      <c r="A52" s="59" t="s">
        <v>177</v>
      </c>
      <c r="B52" s="60" t="s">
        <v>182</v>
      </c>
      <c r="C52" s="61"/>
      <c r="D52" s="61"/>
      <c r="E52" s="61"/>
      <c r="F52" s="61"/>
      <c r="G52" s="62"/>
    </row>
    <row r="53" spans="1:7" ht="24.95" customHeight="1" x14ac:dyDescent="0.25">
      <c r="A53" s="32" t="s">
        <v>178</v>
      </c>
      <c r="B53" s="25" t="s">
        <v>184</v>
      </c>
      <c r="C53" s="12">
        <v>0</v>
      </c>
      <c r="D53" s="12">
        <f>D48+D49+D50+D51+D52</f>
        <v>0</v>
      </c>
      <c r="E53" s="12">
        <f>E48+E49+E50+E51+E52</f>
        <v>0</v>
      </c>
      <c r="F53" s="12">
        <v>0</v>
      </c>
      <c r="G53" s="33"/>
    </row>
    <row r="54" spans="1:7" ht="24.95" customHeight="1" x14ac:dyDescent="0.25">
      <c r="A54" s="59" t="s">
        <v>90</v>
      </c>
      <c r="B54" s="60" t="s">
        <v>96</v>
      </c>
      <c r="C54" s="61"/>
      <c r="D54" s="61"/>
      <c r="E54" s="61"/>
      <c r="F54" s="61"/>
      <c r="G54" s="62"/>
    </row>
    <row r="55" spans="1:7" ht="24.95" customHeight="1" x14ac:dyDescent="0.25">
      <c r="A55" s="59" t="s">
        <v>91</v>
      </c>
      <c r="B55" s="60" t="s">
        <v>97</v>
      </c>
      <c r="C55" s="61"/>
      <c r="D55" s="61"/>
      <c r="E55" s="61"/>
      <c r="F55" s="61"/>
      <c r="G55" s="62"/>
    </row>
    <row r="56" spans="1:7" ht="24.95" customHeight="1" x14ac:dyDescent="0.25">
      <c r="A56" s="59" t="s">
        <v>92</v>
      </c>
      <c r="B56" s="60" t="s">
        <v>98</v>
      </c>
      <c r="C56" s="61"/>
      <c r="D56" s="61"/>
      <c r="E56" s="61"/>
      <c r="F56" s="61"/>
      <c r="G56" s="62"/>
    </row>
    <row r="57" spans="1:7" ht="24.95" customHeight="1" x14ac:dyDescent="0.25">
      <c r="A57" s="59" t="s">
        <v>93</v>
      </c>
      <c r="B57" s="60" t="s">
        <v>99</v>
      </c>
      <c r="C57" s="61"/>
      <c r="D57" s="61"/>
      <c r="E57" s="61"/>
      <c r="F57" s="61"/>
      <c r="G57" s="62"/>
    </row>
    <row r="58" spans="1:7" ht="24.95" customHeight="1" x14ac:dyDescent="0.25">
      <c r="A58" s="59" t="s">
        <v>94</v>
      </c>
      <c r="B58" s="60" t="s">
        <v>100</v>
      </c>
      <c r="C58" s="61"/>
      <c r="D58" s="61"/>
      <c r="E58" s="61"/>
      <c r="F58" s="61"/>
      <c r="G58" s="62"/>
    </row>
    <row r="59" spans="1:7" ht="24.95" customHeight="1" x14ac:dyDescent="0.25">
      <c r="A59" s="32" t="s">
        <v>95</v>
      </c>
      <c r="B59" s="25" t="s">
        <v>101</v>
      </c>
      <c r="C59" s="12">
        <v>0</v>
      </c>
      <c r="D59" s="12">
        <f>D54+D55+D56+D57+D58</f>
        <v>0</v>
      </c>
      <c r="E59" s="12">
        <f>E54+E55+E56+E57+E58</f>
        <v>0</v>
      </c>
      <c r="F59" s="12">
        <v>0</v>
      </c>
      <c r="G59" s="33"/>
    </row>
    <row r="60" spans="1:7" ht="25.15" customHeight="1" x14ac:dyDescent="0.3">
      <c r="A60" s="34"/>
      <c r="B60" s="29" t="s">
        <v>102</v>
      </c>
      <c r="C60" s="22">
        <f>SUM(C59,C53,C47,C41,C29,C23,C16)</f>
        <v>394249</v>
      </c>
      <c r="D60" s="22">
        <f>D16+D23+D29+D41+D47+D59+D53</f>
        <v>0</v>
      </c>
      <c r="E60" s="22">
        <f>E16+E23+E29+E41+E47+E59+E53</f>
        <v>12969</v>
      </c>
      <c r="F60" s="22">
        <f>F16+F23+F29+F41+F47+F59+F53</f>
        <v>25549</v>
      </c>
      <c r="G60" s="35"/>
    </row>
    <row r="61" spans="1:7" ht="24.95" customHeight="1" x14ac:dyDescent="0.25">
      <c r="A61" s="59" t="s">
        <v>104</v>
      </c>
      <c r="B61" s="60" t="s">
        <v>106</v>
      </c>
      <c r="C61" s="61">
        <v>2479201</v>
      </c>
      <c r="D61" s="61">
        <v>1500000</v>
      </c>
      <c r="E61" s="61">
        <v>1974014</v>
      </c>
      <c r="F61" s="61">
        <v>1974014</v>
      </c>
      <c r="G61" s="62">
        <f>F61/E61</f>
        <v>1</v>
      </c>
    </row>
    <row r="62" spans="1:7" ht="24.95" customHeight="1" x14ac:dyDescent="0.25">
      <c r="A62" s="59" t="s">
        <v>105</v>
      </c>
      <c r="B62" s="60" t="s">
        <v>103</v>
      </c>
      <c r="C62" s="61">
        <v>2479201</v>
      </c>
      <c r="D62" s="61">
        <v>1500000</v>
      </c>
      <c r="E62" s="61">
        <v>1974014</v>
      </c>
      <c r="F62" s="61">
        <v>1974014</v>
      </c>
      <c r="G62" s="62">
        <f t="shared" ref="G62:G65" si="0">F62/E62</f>
        <v>1</v>
      </c>
    </row>
    <row r="63" spans="1:7" ht="24.95" customHeight="1" x14ac:dyDescent="0.25">
      <c r="A63" s="59" t="s">
        <v>107</v>
      </c>
      <c r="B63" s="60" t="s">
        <v>109</v>
      </c>
      <c r="C63" s="61"/>
      <c r="D63" s="61"/>
      <c r="E63" s="61"/>
      <c r="F63" s="61"/>
      <c r="G63" s="62"/>
    </row>
    <row r="64" spans="1:7" ht="24.95" customHeight="1" x14ac:dyDescent="0.25">
      <c r="A64" s="59" t="s">
        <v>108</v>
      </c>
      <c r="B64" s="60" t="s">
        <v>110</v>
      </c>
      <c r="C64" s="61">
        <v>97327724</v>
      </c>
      <c r="D64" s="61">
        <v>113690000</v>
      </c>
      <c r="E64" s="61">
        <v>120249243</v>
      </c>
      <c r="F64" s="61">
        <v>58721839</v>
      </c>
      <c r="G64" s="62">
        <f t="shared" si="0"/>
        <v>0.4883343756267971</v>
      </c>
    </row>
    <row r="65" spans="1:7" ht="24.95" customHeight="1" x14ac:dyDescent="0.25">
      <c r="A65" s="59" t="s">
        <v>111</v>
      </c>
      <c r="B65" s="60" t="s">
        <v>112</v>
      </c>
      <c r="C65" s="61">
        <f>SUM(C62:C64)</f>
        <v>99806925</v>
      </c>
      <c r="D65" s="61">
        <f>D63+D64</f>
        <v>113690000</v>
      </c>
      <c r="E65" s="61">
        <f>E64</f>
        <v>120249243</v>
      </c>
      <c r="F65" s="61">
        <f>F64</f>
        <v>58721839</v>
      </c>
      <c r="G65" s="62">
        <f t="shared" si="0"/>
        <v>0.4883343756267971</v>
      </c>
    </row>
    <row r="66" spans="1:7" ht="25.15" customHeight="1" thickBot="1" x14ac:dyDescent="0.35">
      <c r="A66" s="42"/>
      <c r="B66" s="43" t="s">
        <v>113</v>
      </c>
      <c r="C66" s="44">
        <f>C65</f>
        <v>99806925</v>
      </c>
      <c r="D66" s="44">
        <f>D62+D65</f>
        <v>115190000</v>
      </c>
      <c r="E66" s="44">
        <f>E62+E65</f>
        <v>122223257</v>
      </c>
      <c r="F66" s="44">
        <f>F62+F65</f>
        <v>60695853</v>
      </c>
      <c r="G66" s="45">
        <f>F66/E66</f>
        <v>0.49659822925517361</v>
      </c>
    </row>
    <row r="67" spans="1:7" ht="25.15" customHeight="1" thickBot="1" x14ac:dyDescent="0.35">
      <c r="A67" s="50"/>
      <c r="B67" s="51" t="s">
        <v>114</v>
      </c>
      <c r="C67" s="52">
        <f>SUM(C60,C66)</f>
        <v>100201174</v>
      </c>
      <c r="D67" s="53">
        <f>D60+D66</f>
        <v>115190000</v>
      </c>
      <c r="E67" s="53">
        <f>E60+E66</f>
        <v>122236226</v>
      </c>
      <c r="F67" s="53">
        <f>F60+F66</f>
        <v>60721402</v>
      </c>
      <c r="G67" s="54">
        <f>F67/E67</f>
        <v>0.49675455457860751</v>
      </c>
    </row>
    <row r="68" spans="1:7" s="4" customFormat="1" ht="25.15" customHeight="1" thickBot="1" x14ac:dyDescent="0.35">
      <c r="A68" s="46"/>
      <c r="B68" s="47"/>
      <c r="C68" s="48"/>
      <c r="D68" s="48"/>
      <c r="E68" s="48"/>
      <c r="F68" s="48"/>
      <c r="G68" s="49"/>
    </row>
    <row r="69" spans="1:7" ht="38.1" customHeight="1" thickBot="1" x14ac:dyDescent="0.3">
      <c r="A69" s="39" t="s">
        <v>0</v>
      </c>
      <c r="B69" s="40" t="s">
        <v>165</v>
      </c>
      <c r="C69" s="40" t="s">
        <v>218</v>
      </c>
      <c r="D69" s="40" t="s">
        <v>219</v>
      </c>
      <c r="E69" s="40" t="s">
        <v>220</v>
      </c>
      <c r="F69" s="40" t="s">
        <v>214</v>
      </c>
      <c r="G69" s="41" t="s">
        <v>215</v>
      </c>
    </row>
    <row r="70" spans="1:7" ht="24.95" customHeight="1" x14ac:dyDescent="0.25">
      <c r="A70" s="32" t="s">
        <v>115</v>
      </c>
      <c r="B70" s="25" t="s">
        <v>116</v>
      </c>
      <c r="C70" s="12">
        <v>80881614</v>
      </c>
      <c r="D70" s="12">
        <v>94380000</v>
      </c>
      <c r="E70" s="12">
        <v>99352400</v>
      </c>
      <c r="F70" s="12">
        <v>47776522</v>
      </c>
      <c r="G70" s="33">
        <f>F70/E70</f>
        <v>0.48087939496177246</v>
      </c>
    </row>
    <row r="71" spans="1:7" ht="24.95" customHeight="1" x14ac:dyDescent="0.25">
      <c r="A71" s="32" t="s">
        <v>117</v>
      </c>
      <c r="B71" s="25" t="s">
        <v>118</v>
      </c>
      <c r="C71" s="12">
        <v>10869118</v>
      </c>
      <c r="D71" s="12">
        <v>12600000</v>
      </c>
      <c r="E71" s="12">
        <v>14019812</v>
      </c>
      <c r="F71" s="12">
        <v>7050775</v>
      </c>
      <c r="G71" s="33">
        <f t="shared" ref="G71:G72" si="1">F71/E71</f>
        <v>0.50291508901831206</v>
      </c>
    </row>
    <row r="72" spans="1:7" ht="24.95" customHeight="1" x14ac:dyDescent="0.25">
      <c r="A72" s="32" t="s">
        <v>119</v>
      </c>
      <c r="B72" s="25" t="s">
        <v>120</v>
      </c>
      <c r="C72" s="12">
        <v>5602888</v>
      </c>
      <c r="D72" s="12">
        <v>7000000</v>
      </c>
      <c r="E72" s="12">
        <v>7474014</v>
      </c>
      <c r="F72" s="12">
        <v>2847975</v>
      </c>
      <c r="G72" s="33">
        <f t="shared" si="1"/>
        <v>0.38105026295107286</v>
      </c>
    </row>
    <row r="73" spans="1:7" ht="24.95" customHeight="1" x14ac:dyDescent="0.25">
      <c r="A73" s="32" t="s">
        <v>121</v>
      </c>
      <c r="B73" s="25" t="s">
        <v>122</v>
      </c>
      <c r="C73" s="12"/>
      <c r="D73" s="12"/>
      <c r="E73" s="12"/>
      <c r="F73" s="12"/>
      <c r="G73" s="33"/>
    </row>
    <row r="74" spans="1:7" ht="24.95" customHeight="1" x14ac:dyDescent="0.25">
      <c r="A74" s="59" t="s">
        <v>123</v>
      </c>
      <c r="B74" s="60" t="s">
        <v>124</v>
      </c>
      <c r="C74" s="61"/>
      <c r="D74" s="61"/>
      <c r="E74" s="61"/>
      <c r="F74" s="61"/>
      <c r="G74" s="62"/>
    </row>
    <row r="75" spans="1:7" ht="24.95" customHeight="1" x14ac:dyDescent="0.25">
      <c r="A75" s="59" t="s">
        <v>125</v>
      </c>
      <c r="B75" s="60" t="s">
        <v>126</v>
      </c>
      <c r="C75" s="61"/>
      <c r="D75" s="61"/>
      <c r="E75" s="61"/>
      <c r="F75" s="61"/>
      <c r="G75" s="62"/>
    </row>
    <row r="76" spans="1:7" ht="24.95" customHeight="1" x14ac:dyDescent="0.25">
      <c r="A76" s="59" t="s">
        <v>127</v>
      </c>
      <c r="B76" s="60" t="s">
        <v>128</v>
      </c>
      <c r="C76" s="61"/>
      <c r="D76" s="61">
        <f>D74+D75</f>
        <v>0</v>
      </c>
      <c r="E76" s="61">
        <v>0</v>
      </c>
      <c r="F76" s="61">
        <v>0</v>
      </c>
      <c r="G76" s="62"/>
    </row>
    <row r="77" spans="1:7" ht="24.95" customHeight="1" x14ac:dyDescent="0.25">
      <c r="A77" s="59" t="s">
        <v>129</v>
      </c>
      <c r="B77" s="60" t="s">
        <v>132</v>
      </c>
      <c r="C77" s="61"/>
      <c r="D77" s="61"/>
      <c r="E77" s="61"/>
      <c r="F77" s="61"/>
      <c r="G77" s="62"/>
    </row>
    <row r="78" spans="1:7" ht="24.95" customHeight="1" x14ac:dyDescent="0.25">
      <c r="A78" s="59" t="s">
        <v>130</v>
      </c>
      <c r="B78" s="60" t="s">
        <v>131</v>
      </c>
      <c r="C78" s="61"/>
      <c r="D78" s="61"/>
      <c r="E78" s="61"/>
      <c r="F78" s="61"/>
      <c r="G78" s="62"/>
    </row>
    <row r="79" spans="1:7" ht="24.95" customHeight="1" x14ac:dyDescent="0.25">
      <c r="A79" s="59"/>
      <c r="B79" s="60" t="s">
        <v>133</v>
      </c>
      <c r="C79" s="61"/>
      <c r="D79" s="61"/>
      <c r="E79" s="61"/>
      <c r="F79" s="61"/>
      <c r="G79" s="62"/>
    </row>
    <row r="80" spans="1:7" ht="24.95" customHeight="1" x14ac:dyDescent="0.25">
      <c r="A80" s="59"/>
      <c r="B80" s="60" t="s">
        <v>134</v>
      </c>
      <c r="C80" s="61"/>
      <c r="D80" s="61"/>
      <c r="E80" s="61"/>
      <c r="F80" s="61"/>
      <c r="G80" s="62"/>
    </row>
    <row r="81" spans="1:12" ht="24.95" customHeight="1" x14ac:dyDescent="0.25">
      <c r="A81" s="59" t="s">
        <v>135</v>
      </c>
      <c r="B81" s="60" t="s">
        <v>136</v>
      </c>
      <c r="C81" s="61"/>
      <c r="D81" s="61">
        <f>D79+D80</f>
        <v>0</v>
      </c>
      <c r="E81" s="61">
        <v>0</v>
      </c>
      <c r="F81" s="61">
        <v>0</v>
      </c>
      <c r="G81" s="62"/>
    </row>
    <row r="82" spans="1:12" ht="24.95" customHeight="1" x14ac:dyDescent="0.25">
      <c r="A82" s="32" t="s">
        <v>137</v>
      </c>
      <c r="B82" s="25" t="s">
        <v>138</v>
      </c>
      <c r="C82" s="12">
        <v>0</v>
      </c>
      <c r="D82" s="12">
        <f>D76+D77+D78+D81</f>
        <v>0</v>
      </c>
      <c r="E82" s="12">
        <v>0</v>
      </c>
      <c r="F82" s="12">
        <v>0</v>
      </c>
      <c r="G82" s="33"/>
    </row>
    <row r="83" spans="1:12" ht="24.95" customHeight="1" x14ac:dyDescent="0.25">
      <c r="A83" s="32" t="s">
        <v>139</v>
      </c>
      <c r="B83" s="25" t="s">
        <v>140</v>
      </c>
      <c r="C83" s="12">
        <v>873540</v>
      </c>
      <c r="D83" s="12">
        <v>1210000</v>
      </c>
      <c r="E83" s="12">
        <v>1210000</v>
      </c>
      <c r="F83" s="12">
        <v>358140</v>
      </c>
      <c r="G83" s="33">
        <f>F83/E83</f>
        <v>0.29598347107438017</v>
      </c>
      <c r="K83" t="s">
        <v>199</v>
      </c>
      <c r="L83">
        <f>L84+L85+L86+L87+L88+L89+L90</f>
        <v>1059000</v>
      </c>
    </row>
    <row r="84" spans="1:12" ht="24.95" customHeight="1" x14ac:dyDescent="0.25">
      <c r="A84" s="32"/>
      <c r="B84" s="63" t="s">
        <v>192</v>
      </c>
      <c r="C84" s="12">
        <v>0</v>
      </c>
      <c r="D84" s="12"/>
      <c r="E84" s="12"/>
      <c r="F84" s="12"/>
      <c r="G84" s="33"/>
      <c r="K84" t="s">
        <v>200</v>
      </c>
      <c r="L84">
        <v>48000</v>
      </c>
    </row>
    <row r="85" spans="1:12" ht="24.95" customHeight="1" x14ac:dyDescent="0.25">
      <c r="A85" s="32" t="s">
        <v>141</v>
      </c>
      <c r="B85" s="25" t="s">
        <v>142</v>
      </c>
      <c r="C85" s="12"/>
      <c r="D85" s="12"/>
      <c r="E85" s="12"/>
      <c r="F85" s="12"/>
      <c r="G85" s="33"/>
      <c r="K85" t="s">
        <v>201</v>
      </c>
      <c r="L85">
        <v>158000</v>
      </c>
    </row>
    <row r="86" spans="1:12" ht="24.95" customHeight="1" x14ac:dyDescent="0.25">
      <c r="A86" s="32"/>
      <c r="B86" s="63" t="s">
        <v>193</v>
      </c>
      <c r="C86" s="12"/>
      <c r="D86" s="12"/>
      <c r="E86" s="12"/>
      <c r="F86" s="12"/>
      <c r="G86" s="33"/>
      <c r="K86" t="s">
        <v>202</v>
      </c>
      <c r="L86">
        <v>600000</v>
      </c>
    </row>
    <row r="87" spans="1:12" ht="24.95" customHeight="1" x14ac:dyDescent="0.25">
      <c r="A87" s="59" t="s">
        <v>143</v>
      </c>
      <c r="B87" s="60" t="s">
        <v>144</v>
      </c>
      <c r="C87" s="61"/>
      <c r="D87" s="61"/>
      <c r="E87" s="61"/>
      <c r="F87" s="61"/>
      <c r="G87" s="62"/>
      <c r="K87" t="s">
        <v>203</v>
      </c>
      <c r="L87">
        <v>79000</v>
      </c>
    </row>
    <row r="88" spans="1:12" ht="24.95" customHeight="1" x14ac:dyDescent="0.25">
      <c r="A88" s="59" t="s">
        <v>145</v>
      </c>
      <c r="B88" s="60" t="s">
        <v>146</v>
      </c>
      <c r="C88" s="61"/>
      <c r="D88" s="61"/>
      <c r="E88" s="61"/>
      <c r="F88" s="61"/>
      <c r="G88" s="62"/>
      <c r="K88" t="s">
        <v>204</v>
      </c>
      <c r="L88">
        <v>24000</v>
      </c>
    </row>
    <row r="89" spans="1:12" ht="24.95" customHeight="1" x14ac:dyDescent="0.25">
      <c r="A89" s="59" t="s">
        <v>147</v>
      </c>
      <c r="B89" s="60" t="s">
        <v>148</v>
      </c>
      <c r="C89" s="61"/>
      <c r="D89" s="61"/>
      <c r="E89" s="61"/>
      <c r="F89" s="61"/>
      <c r="G89" s="62"/>
      <c r="K89" t="s">
        <v>205</v>
      </c>
      <c r="L89">
        <v>0</v>
      </c>
    </row>
    <row r="90" spans="1:12" ht="24.95" customHeight="1" x14ac:dyDescent="0.25">
      <c r="A90" s="59" t="s">
        <v>149</v>
      </c>
      <c r="B90" s="60" t="s">
        <v>150</v>
      </c>
      <c r="C90" s="61"/>
      <c r="D90" s="61"/>
      <c r="E90" s="61"/>
      <c r="F90" s="61"/>
      <c r="G90" s="62"/>
      <c r="K90" t="s">
        <v>199</v>
      </c>
      <c r="L90">
        <v>150000</v>
      </c>
    </row>
    <row r="91" spans="1:12" ht="24.95" customHeight="1" x14ac:dyDescent="0.25">
      <c r="A91" s="32" t="s">
        <v>151</v>
      </c>
      <c r="B91" s="25" t="s">
        <v>152</v>
      </c>
      <c r="C91" s="12"/>
      <c r="D91" s="12"/>
      <c r="E91" s="12"/>
      <c r="F91" s="12"/>
      <c r="G91" s="33"/>
      <c r="K91" t="s">
        <v>206</v>
      </c>
      <c r="L91">
        <f>L83*0.27+70+2000</f>
        <v>288000</v>
      </c>
    </row>
    <row r="92" spans="1:12" ht="25.15" customHeight="1" x14ac:dyDescent="0.3">
      <c r="A92" s="34"/>
      <c r="B92" s="29" t="s">
        <v>153</v>
      </c>
      <c r="C92" s="22">
        <f>SUM(C70:C72,C83)</f>
        <v>98227160</v>
      </c>
      <c r="D92" s="22">
        <f>D70+D71+D72+D73+D82+D83+D85+D91+D95</f>
        <v>115190000</v>
      </c>
      <c r="E92" s="22">
        <f>E70+E71+E72+E73+E82+E83+E85+E91+E95</f>
        <v>122056226</v>
      </c>
      <c r="F92" s="22">
        <f>F70+F71+F72+F73+F82+F83+F85+F91+F95</f>
        <v>58033412</v>
      </c>
      <c r="G92" s="35">
        <f>F92/E92</f>
        <v>0.47546457810353732</v>
      </c>
      <c r="K92" t="s">
        <v>207</v>
      </c>
      <c r="L92">
        <f>L83+L91</f>
        <v>1347000</v>
      </c>
    </row>
    <row r="93" spans="1:12" ht="24.95" customHeight="1" x14ac:dyDescent="0.25">
      <c r="A93" s="59" t="s">
        <v>154</v>
      </c>
      <c r="B93" s="60" t="s">
        <v>155</v>
      </c>
      <c r="C93" s="61"/>
      <c r="D93" s="61"/>
      <c r="E93" s="61"/>
      <c r="F93" s="61"/>
      <c r="G93" s="62"/>
    </row>
    <row r="94" spans="1:12" ht="24.95" customHeight="1" x14ac:dyDescent="0.25">
      <c r="A94" s="59" t="s">
        <v>156</v>
      </c>
      <c r="B94" s="60" t="s">
        <v>157</v>
      </c>
      <c r="C94" s="61"/>
      <c r="D94" s="61"/>
      <c r="E94" s="61"/>
      <c r="F94" s="61"/>
      <c r="G94" s="62"/>
    </row>
    <row r="95" spans="1:12" ht="24.95" customHeight="1" x14ac:dyDescent="0.25">
      <c r="A95" s="32" t="s">
        <v>158</v>
      </c>
      <c r="B95" s="25" t="s">
        <v>159</v>
      </c>
      <c r="C95" s="12">
        <v>0</v>
      </c>
      <c r="D95" s="12">
        <f>D93+D94</f>
        <v>0</v>
      </c>
      <c r="E95" s="12">
        <v>0</v>
      </c>
      <c r="F95" s="12">
        <v>0</v>
      </c>
      <c r="G95" s="33"/>
    </row>
    <row r="96" spans="1:12" ht="25.15" customHeight="1" thickBot="1" x14ac:dyDescent="0.35">
      <c r="A96" s="55"/>
      <c r="B96" s="43" t="s">
        <v>160</v>
      </c>
      <c r="C96" s="56">
        <v>0</v>
      </c>
      <c r="D96" s="56">
        <f>D95</f>
        <v>0</v>
      </c>
      <c r="E96" s="56">
        <v>0</v>
      </c>
      <c r="F96" s="56">
        <v>0</v>
      </c>
      <c r="G96" s="57"/>
    </row>
    <row r="97" spans="1:7" ht="25.15" customHeight="1" thickBot="1" x14ac:dyDescent="0.4">
      <c r="A97" s="50"/>
      <c r="B97" s="51" t="s">
        <v>161</v>
      </c>
      <c r="C97" s="58">
        <f>SUM(C92,C96)</f>
        <v>98227160</v>
      </c>
      <c r="D97" s="53">
        <f>D92+D96</f>
        <v>115190000</v>
      </c>
      <c r="E97" s="53">
        <f>E92+E96</f>
        <v>122056226</v>
      </c>
      <c r="F97" s="53">
        <f>F92+F96</f>
        <v>58033412</v>
      </c>
      <c r="G97" s="54">
        <f>F97/E97</f>
        <v>0.47546457810353732</v>
      </c>
    </row>
    <row r="98" spans="1:7" ht="25.15" customHeight="1" x14ac:dyDescent="0.25">
      <c r="A98" s="26"/>
      <c r="B98" s="27"/>
      <c r="C98" s="9">
        <f>C97-C67</f>
        <v>-1974014</v>
      </c>
      <c r="D98" s="9">
        <f t="shared" ref="D98:F98" si="2">D97-D67</f>
        <v>0</v>
      </c>
      <c r="E98" s="9">
        <f t="shared" si="2"/>
        <v>-180000</v>
      </c>
      <c r="F98" s="9">
        <f t="shared" si="2"/>
        <v>-2687990</v>
      </c>
    </row>
    <row r="99" spans="1:7" x14ac:dyDescent="0.25">
      <c r="C99" s="9"/>
    </row>
    <row r="100" spans="1:7" x14ac:dyDescent="0.25">
      <c r="C100" s="9"/>
    </row>
    <row r="101" spans="1:7" x14ac:dyDescent="0.25">
      <c r="C101" s="9"/>
    </row>
    <row r="102" spans="1:7" x14ac:dyDescent="0.25">
      <c r="C102" s="9"/>
    </row>
    <row r="103" spans="1:7" x14ac:dyDescent="0.25">
      <c r="C103" s="9"/>
    </row>
    <row r="104" spans="1:7" x14ac:dyDescent="0.25">
      <c r="C104" s="9"/>
    </row>
    <row r="105" spans="1:7" x14ac:dyDescent="0.25">
      <c r="C105" s="9"/>
    </row>
    <row r="106" spans="1:7" x14ac:dyDescent="0.25">
      <c r="C106" s="9"/>
    </row>
    <row r="107" spans="1:7" x14ac:dyDescent="0.25">
      <c r="C107" s="9"/>
    </row>
    <row r="108" spans="1:7" x14ac:dyDescent="0.25">
      <c r="C108" s="9"/>
    </row>
    <row r="109" spans="1:7" x14ac:dyDescent="0.25">
      <c r="C109" s="9"/>
    </row>
    <row r="110" spans="1:7" x14ac:dyDescent="0.25">
      <c r="C110" s="9"/>
    </row>
    <row r="111" spans="1:7" x14ac:dyDescent="0.25">
      <c r="C111" s="9"/>
    </row>
    <row r="112" spans="1:7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</sheetData>
  <pageMargins left="0.70866141732283472" right="0.70866141732283472" top="0.74803149606299213" bottom="0.74803149606299213" header="0.31496062992125984" footer="0.31496062992125984"/>
  <pageSetup paperSize="8" scale="29" fitToHeight="2" orientation="portrait" r:id="rId1"/>
  <headerFooter>
    <oddHeader>&amp;C&amp;"Times New Roman,Félkövér"&amp;14Kék Bagoly Bölcsőde&amp;R&amp;"Times New Roman,Normál"6. melléklet
adatok Ft-ban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7A40-7341-412B-AFCB-086A47614D5E}">
  <dimension ref="A1:G218"/>
  <sheetViews>
    <sheetView zoomScale="70" zoomScaleNormal="70" workbookViewId="0"/>
  </sheetViews>
  <sheetFormatPr defaultColWidth="8.85546875" defaultRowHeight="15" x14ac:dyDescent="0.25"/>
  <cols>
    <col min="2" max="2" width="77" customWidth="1"/>
    <col min="3" max="3" width="30.5703125" style="24" customWidth="1"/>
    <col min="4" max="7" width="24.140625" style="9" customWidth="1"/>
    <col min="8" max="8" width="10.85546875" bestFit="1" customWidth="1"/>
  </cols>
  <sheetData>
    <row r="1" spans="1:7" ht="38.1" customHeight="1" thickBot="1" x14ac:dyDescent="0.3">
      <c r="A1" s="39" t="s">
        <v>0</v>
      </c>
      <c r="B1" s="40" t="s">
        <v>223</v>
      </c>
      <c r="C1" s="40" t="s">
        <v>218</v>
      </c>
      <c r="D1" s="40" t="s">
        <v>219</v>
      </c>
      <c r="E1" s="40" t="s">
        <v>220</v>
      </c>
      <c r="F1" s="40" t="s">
        <v>214</v>
      </c>
      <c r="G1" s="41" t="s">
        <v>215</v>
      </c>
    </row>
    <row r="2" spans="1:7" ht="24.95" customHeight="1" x14ac:dyDescent="0.25">
      <c r="A2" s="59" t="s">
        <v>2</v>
      </c>
      <c r="B2" s="60" t="s">
        <v>11</v>
      </c>
      <c r="C2" s="61">
        <v>0</v>
      </c>
      <c r="D2" s="61"/>
      <c r="E2" s="61"/>
      <c r="F2" s="61"/>
      <c r="G2" s="62"/>
    </row>
    <row r="3" spans="1:7" ht="24.95" customHeight="1" x14ac:dyDescent="0.25">
      <c r="A3" s="59" t="s">
        <v>3</v>
      </c>
      <c r="B3" s="60" t="s">
        <v>12</v>
      </c>
      <c r="C3" s="61"/>
      <c r="D3" s="61"/>
      <c r="E3" s="61"/>
      <c r="F3" s="61"/>
      <c r="G3" s="62"/>
    </row>
    <row r="4" spans="1:7" ht="24.95" customHeight="1" x14ac:dyDescent="0.25">
      <c r="A4" s="59" t="s">
        <v>4</v>
      </c>
      <c r="B4" s="60" t="s">
        <v>13</v>
      </c>
      <c r="C4" s="61"/>
      <c r="D4" s="61"/>
      <c r="E4" s="61"/>
      <c r="F4" s="61"/>
      <c r="G4" s="62"/>
    </row>
    <row r="5" spans="1:7" ht="24.95" customHeight="1" x14ac:dyDescent="0.25">
      <c r="A5" s="59" t="s">
        <v>5</v>
      </c>
      <c r="B5" s="60" t="s">
        <v>14</v>
      </c>
      <c r="C5" s="61"/>
      <c r="D5" s="61"/>
      <c r="E5" s="61"/>
      <c r="F5" s="61"/>
      <c r="G5" s="62"/>
    </row>
    <row r="6" spans="1:7" ht="24.95" customHeight="1" x14ac:dyDescent="0.25">
      <c r="A6" s="59" t="s">
        <v>6</v>
      </c>
      <c r="B6" s="60" t="s">
        <v>15</v>
      </c>
      <c r="C6" s="61">
        <v>0</v>
      </c>
      <c r="D6" s="61">
        <f>D4+D5</f>
        <v>0</v>
      </c>
      <c r="E6" s="61">
        <v>0</v>
      </c>
      <c r="F6" s="61">
        <v>0</v>
      </c>
      <c r="G6" s="62"/>
    </row>
    <row r="7" spans="1:7" ht="24.95" customHeight="1" x14ac:dyDescent="0.25">
      <c r="A7" s="59" t="s">
        <v>7</v>
      </c>
      <c r="B7" s="60" t="s">
        <v>16</v>
      </c>
      <c r="C7" s="61"/>
      <c r="D7" s="61"/>
      <c r="E7" s="61"/>
      <c r="F7" s="61"/>
      <c r="G7" s="62"/>
    </row>
    <row r="8" spans="1:7" ht="24.95" customHeight="1" x14ac:dyDescent="0.25">
      <c r="A8" s="59" t="s">
        <v>8</v>
      </c>
      <c r="B8" s="60" t="s">
        <v>17</v>
      </c>
      <c r="C8" s="61"/>
      <c r="D8" s="61"/>
      <c r="E8" s="61"/>
      <c r="F8" s="61"/>
      <c r="G8" s="62"/>
    </row>
    <row r="9" spans="1:7" ht="24.95" customHeight="1" x14ac:dyDescent="0.25">
      <c r="A9" s="59" t="s">
        <v>9</v>
      </c>
      <c r="B9" s="60" t="s">
        <v>18</v>
      </c>
      <c r="C9" s="61"/>
      <c r="D9" s="61"/>
      <c r="E9" s="61"/>
      <c r="F9" s="61"/>
      <c r="G9" s="62"/>
    </row>
    <row r="10" spans="1:7" ht="25.15" customHeight="1" x14ac:dyDescent="0.25">
      <c r="A10" s="30" t="s">
        <v>10</v>
      </c>
      <c r="B10" s="28" t="s">
        <v>19</v>
      </c>
      <c r="C10" s="21">
        <v>0</v>
      </c>
      <c r="D10" s="21">
        <f>D2+D3+D6+D7+D8+D9</f>
        <v>0</v>
      </c>
      <c r="E10" s="21">
        <f>E2+E3+E6+E7+E8+E9</f>
        <v>0</v>
      </c>
      <c r="F10" s="21">
        <v>0</v>
      </c>
      <c r="G10" s="31"/>
    </row>
    <row r="11" spans="1:7" ht="24.95" customHeight="1" x14ac:dyDescent="0.25">
      <c r="A11" s="59" t="s">
        <v>21</v>
      </c>
      <c r="B11" s="60" t="s">
        <v>20</v>
      </c>
      <c r="C11" s="61"/>
      <c r="D11" s="61"/>
      <c r="E11" s="61"/>
      <c r="F11" s="61"/>
      <c r="G11" s="62"/>
    </row>
    <row r="12" spans="1:7" ht="24.95" customHeight="1" x14ac:dyDescent="0.25">
      <c r="A12" s="59" t="s">
        <v>22</v>
      </c>
      <c r="B12" s="60" t="s">
        <v>27</v>
      </c>
      <c r="C12" s="61"/>
      <c r="D12" s="61"/>
      <c r="E12" s="61"/>
      <c r="F12" s="61"/>
      <c r="G12" s="62"/>
    </row>
    <row r="13" spans="1:7" ht="24.95" customHeight="1" x14ac:dyDescent="0.25">
      <c r="A13" s="59" t="s">
        <v>23</v>
      </c>
      <c r="B13" s="60" t="s">
        <v>28</v>
      </c>
      <c r="C13" s="61"/>
      <c r="D13" s="61"/>
      <c r="E13" s="61"/>
      <c r="F13" s="61"/>
      <c r="G13" s="62"/>
    </row>
    <row r="14" spans="1:7" ht="24.95" customHeight="1" x14ac:dyDescent="0.25">
      <c r="A14" s="59" t="s">
        <v>24</v>
      </c>
      <c r="B14" s="60" t="s">
        <v>29</v>
      </c>
      <c r="C14" s="61"/>
      <c r="D14" s="61"/>
      <c r="E14" s="61"/>
      <c r="F14" s="61"/>
      <c r="G14" s="62"/>
    </row>
    <row r="15" spans="1:7" ht="24.95" customHeight="1" x14ac:dyDescent="0.25">
      <c r="A15" s="59" t="s">
        <v>25</v>
      </c>
      <c r="B15" s="60" t="s">
        <v>30</v>
      </c>
      <c r="C15" s="61"/>
      <c r="D15" s="61"/>
      <c r="E15" s="61"/>
      <c r="F15" s="61"/>
      <c r="G15" s="62"/>
    </row>
    <row r="16" spans="1:7" ht="24.95" customHeight="1" x14ac:dyDescent="0.25">
      <c r="A16" s="32" t="s">
        <v>26</v>
      </c>
      <c r="B16" s="25" t="s">
        <v>31</v>
      </c>
      <c r="C16" s="12">
        <v>0</v>
      </c>
      <c r="D16" s="12">
        <f>D10+D11+D12+D13+D14+D15</f>
        <v>0</v>
      </c>
      <c r="E16" s="12">
        <f>E10+E11+E12+E13+E14+E15</f>
        <v>0</v>
      </c>
      <c r="F16" s="12">
        <v>0</v>
      </c>
      <c r="G16" s="33"/>
    </row>
    <row r="17" spans="1:7" ht="24.95" customHeight="1" x14ac:dyDescent="0.25">
      <c r="A17" s="59" t="s">
        <v>32</v>
      </c>
      <c r="B17" s="60" t="s">
        <v>38</v>
      </c>
      <c r="C17" s="61"/>
      <c r="D17" s="61"/>
      <c r="E17" s="61"/>
      <c r="F17" s="61"/>
      <c r="G17" s="62"/>
    </row>
    <row r="18" spans="1:7" ht="24.95" customHeight="1" x14ac:dyDescent="0.25">
      <c r="A18" s="59" t="s">
        <v>33</v>
      </c>
      <c r="B18" s="60" t="s">
        <v>39</v>
      </c>
      <c r="C18" s="61"/>
      <c r="D18" s="61"/>
      <c r="E18" s="61"/>
      <c r="F18" s="61"/>
      <c r="G18" s="62"/>
    </row>
    <row r="19" spans="1:7" ht="24.95" customHeight="1" x14ac:dyDescent="0.25">
      <c r="A19" s="59" t="s">
        <v>34</v>
      </c>
      <c r="B19" s="60" t="s">
        <v>40</v>
      </c>
      <c r="C19" s="61"/>
      <c r="D19" s="61"/>
      <c r="E19" s="61"/>
      <c r="F19" s="61"/>
      <c r="G19" s="62"/>
    </row>
    <row r="20" spans="1:7" ht="24.95" customHeight="1" x14ac:dyDescent="0.25">
      <c r="A20" s="59" t="s">
        <v>35</v>
      </c>
      <c r="B20" s="60" t="s">
        <v>41</v>
      </c>
      <c r="C20" s="61"/>
      <c r="D20" s="61"/>
      <c r="E20" s="61"/>
      <c r="F20" s="61"/>
      <c r="G20" s="62"/>
    </row>
    <row r="21" spans="1:7" ht="24.95" customHeight="1" x14ac:dyDescent="0.25">
      <c r="A21" s="59" t="s">
        <v>36</v>
      </c>
      <c r="B21" s="60" t="s">
        <v>42</v>
      </c>
      <c r="C21" s="61"/>
      <c r="D21" s="61"/>
      <c r="E21" s="61"/>
      <c r="F21" s="61"/>
      <c r="G21" s="62"/>
    </row>
    <row r="22" spans="1:7" ht="24.95" customHeight="1" x14ac:dyDescent="0.25">
      <c r="A22" s="59"/>
      <c r="B22" s="60" t="s">
        <v>191</v>
      </c>
      <c r="C22" s="61"/>
      <c r="D22" s="61"/>
      <c r="E22" s="61"/>
      <c r="F22" s="61"/>
      <c r="G22" s="62"/>
    </row>
    <row r="23" spans="1:7" ht="24.95" customHeight="1" x14ac:dyDescent="0.25">
      <c r="A23" s="32" t="s">
        <v>37</v>
      </c>
      <c r="B23" s="25" t="s">
        <v>43</v>
      </c>
      <c r="C23" s="12">
        <v>0</v>
      </c>
      <c r="D23" s="12">
        <f>D17+D18+D19+D20+D21</f>
        <v>0</v>
      </c>
      <c r="E23" s="12">
        <f>E17+E18+E19+E20+E21</f>
        <v>0</v>
      </c>
      <c r="F23" s="12">
        <v>0</v>
      </c>
      <c r="G23" s="33"/>
    </row>
    <row r="24" spans="1:7" ht="24.95" customHeight="1" x14ac:dyDescent="0.25">
      <c r="A24" s="59" t="s">
        <v>44</v>
      </c>
      <c r="B24" s="60" t="s">
        <v>45</v>
      </c>
      <c r="C24" s="61"/>
      <c r="D24" s="61"/>
      <c r="E24" s="61"/>
      <c r="F24" s="61"/>
      <c r="G24" s="62"/>
    </row>
    <row r="25" spans="1:7" ht="24.95" customHeight="1" x14ac:dyDescent="0.25">
      <c r="A25" s="59" t="s">
        <v>46</v>
      </c>
      <c r="B25" s="60" t="s">
        <v>47</v>
      </c>
      <c r="C25" s="61"/>
      <c r="D25" s="61"/>
      <c r="E25" s="61"/>
      <c r="F25" s="61"/>
      <c r="G25" s="62"/>
    </row>
    <row r="26" spans="1:7" ht="24.95" customHeight="1" x14ac:dyDescent="0.25">
      <c r="A26" s="59" t="s">
        <v>48</v>
      </c>
      <c r="B26" s="60" t="s">
        <v>49</v>
      </c>
      <c r="C26" s="61"/>
      <c r="D26" s="61"/>
      <c r="E26" s="61"/>
      <c r="F26" s="61"/>
      <c r="G26" s="62"/>
    </row>
    <row r="27" spans="1:7" ht="24.95" customHeight="1" x14ac:dyDescent="0.25">
      <c r="A27" s="59" t="s">
        <v>50</v>
      </c>
      <c r="B27" s="60" t="s">
        <v>51</v>
      </c>
      <c r="C27" s="61">
        <v>0</v>
      </c>
      <c r="D27" s="61">
        <f>D25+D26</f>
        <v>0</v>
      </c>
      <c r="E27" s="61">
        <v>0</v>
      </c>
      <c r="F27" s="61">
        <v>0</v>
      </c>
      <c r="G27" s="62"/>
    </row>
    <row r="28" spans="1:7" ht="24.95" customHeight="1" x14ac:dyDescent="0.25">
      <c r="A28" s="59" t="s">
        <v>52</v>
      </c>
      <c r="B28" s="60" t="s">
        <v>53</v>
      </c>
      <c r="C28" s="61"/>
      <c r="D28" s="61"/>
      <c r="E28" s="61"/>
      <c r="F28" s="61"/>
      <c r="G28" s="62"/>
    </row>
    <row r="29" spans="1:7" ht="24.95" customHeight="1" x14ac:dyDescent="0.25">
      <c r="A29" s="32" t="s">
        <v>54</v>
      </c>
      <c r="B29" s="25" t="s">
        <v>55</v>
      </c>
      <c r="C29" s="12">
        <v>0</v>
      </c>
      <c r="D29" s="12">
        <f>D24+D27+D28</f>
        <v>0</v>
      </c>
      <c r="E29" s="12">
        <f>E24+E27+E28</f>
        <v>0</v>
      </c>
      <c r="F29" s="12">
        <v>0</v>
      </c>
      <c r="G29" s="33"/>
    </row>
    <row r="30" spans="1:7" ht="24.95" customHeight="1" x14ac:dyDescent="0.25">
      <c r="A30" s="59" t="s">
        <v>211</v>
      </c>
      <c r="B30" s="60" t="s">
        <v>217</v>
      </c>
      <c r="C30" s="61"/>
      <c r="D30" s="61"/>
      <c r="E30" s="61"/>
      <c r="F30" s="61"/>
      <c r="G30" s="62"/>
    </row>
    <row r="31" spans="1:7" ht="24.95" customHeight="1" x14ac:dyDescent="0.25">
      <c r="A31" s="59" t="s">
        <v>56</v>
      </c>
      <c r="B31" s="60" t="s">
        <v>68</v>
      </c>
      <c r="C31" s="61"/>
      <c r="D31" s="61"/>
      <c r="E31" s="61"/>
      <c r="F31" s="61"/>
      <c r="G31" s="62"/>
    </row>
    <row r="32" spans="1:7" ht="24.95" customHeight="1" x14ac:dyDescent="0.25">
      <c r="A32" s="59" t="s">
        <v>57</v>
      </c>
      <c r="B32" s="60" t="s">
        <v>69</v>
      </c>
      <c r="C32" s="61"/>
      <c r="D32" s="61"/>
      <c r="E32" s="61"/>
      <c r="F32" s="61"/>
      <c r="G32" s="62"/>
    </row>
    <row r="33" spans="1:7" ht="24.95" customHeight="1" x14ac:dyDescent="0.25">
      <c r="A33" s="59" t="s">
        <v>58</v>
      </c>
      <c r="B33" s="60" t="s">
        <v>70</v>
      </c>
      <c r="C33" s="61"/>
      <c r="D33" s="61"/>
      <c r="E33" s="61"/>
      <c r="F33" s="61"/>
      <c r="G33" s="62"/>
    </row>
    <row r="34" spans="1:7" ht="24.95" customHeight="1" x14ac:dyDescent="0.25">
      <c r="A34" s="59" t="s">
        <v>59</v>
      </c>
      <c r="B34" s="60" t="s">
        <v>71</v>
      </c>
      <c r="C34" s="61"/>
      <c r="D34" s="61"/>
      <c r="E34" s="61"/>
      <c r="F34" s="61"/>
      <c r="G34" s="62"/>
    </row>
    <row r="35" spans="1:7" ht="24.95" customHeight="1" x14ac:dyDescent="0.25">
      <c r="A35" s="59" t="s">
        <v>60</v>
      </c>
      <c r="B35" s="60" t="s">
        <v>72</v>
      </c>
      <c r="C35" s="61"/>
      <c r="D35" s="61"/>
      <c r="E35" s="61"/>
      <c r="F35" s="61"/>
      <c r="G35" s="62"/>
    </row>
    <row r="36" spans="1:7" ht="24.95" customHeight="1" x14ac:dyDescent="0.25">
      <c r="A36" s="59" t="s">
        <v>61</v>
      </c>
      <c r="B36" s="60" t="s">
        <v>73</v>
      </c>
      <c r="C36" s="61"/>
      <c r="D36" s="61"/>
      <c r="E36" s="61"/>
      <c r="F36" s="61"/>
      <c r="G36" s="62"/>
    </row>
    <row r="37" spans="1:7" ht="24.95" customHeight="1" x14ac:dyDescent="0.25">
      <c r="A37" s="59" t="s">
        <v>62</v>
      </c>
      <c r="B37" s="60" t="s">
        <v>67</v>
      </c>
      <c r="C37" s="61">
        <v>77768</v>
      </c>
      <c r="D37" s="61"/>
      <c r="E37" s="61">
        <v>20535</v>
      </c>
      <c r="F37" s="61">
        <v>46345</v>
      </c>
      <c r="G37" s="62"/>
    </row>
    <row r="38" spans="1:7" ht="24.95" customHeight="1" x14ac:dyDescent="0.25">
      <c r="A38" s="59" t="s">
        <v>63</v>
      </c>
      <c r="B38" s="60" t="s">
        <v>74</v>
      </c>
      <c r="C38" s="61"/>
      <c r="D38" s="61"/>
      <c r="E38" s="61"/>
      <c r="F38" s="61"/>
      <c r="G38" s="62"/>
    </row>
    <row r="39" spans="1:7" ht="24.95" customHeight="1" x14ac:dyDescent="0.25">
      <c r="A39" s="59" t="s">
        <v>64</v>
      </c>
      <c r="B39" s="60" t="s">
        <v>75</v>
      </c>
      <c r="C39" s="61"/>
      <c r="D39" s="61"/>
      <c r="E39" s="61"/>
      <c r="F39" s="61"/>
      <c r="G39" s="62"/>
    </row>
    <row r="40" spans="1:7" ht="24.95" customHeight="1" x14ac:dyDescent="0.25">
      <c r="A40" s="59" t="s">
        <v>65</v>
      </c>
      <c r="B40" s="60" t="s">
        <v>76</v>
      </c>
      <c r="C40" s="61">
        <v>5</v>
      </c>
      <c r="D40" s="61"/>
      <c r="E40" s="61"/>
      <c r="F40" s="61"/>
      <c r="G40" s="62"/>
    </row>
    <row r="41" spans="1:7" ht="24.95" customHeight="1" x14ac:dyDescent="0.25">
      <c r="A41" s="32" t="s">
        <v>66</v>
      </c>
      <c r="B41" s="25" t="s">
        <v>77</v>
      </c>
      <c r="C41" s="12">
        <v>77773</v>
      </c>
      <c r="D41" s="12">
        <f>D31+D32+D33+D34+D36+D35+D37+D38+D39+D40</f>
        <v>0</v>
      </c>
      <c r="E41" s="12">
        <f>E31+E32+E33+E34+E36+E35+E37+E38+E39+E40</f>
        <v>20535</v>
      </c>
      <c r="F41" s="12">
        <f>F31+F32+F33+F34+F36+F35+F37+F38+F39+F40</f>
        <v>46345</v>
      </c>
      <c r="G41" s="33"/>
    </row>
    <row r="42" spans="1:7" ht="24.95" customHeight="1" x14ac:dyDescent="0.25">
      <c r="A42" s="59" t="s">
        <v>78</v>
      </c>
      <c r="B42" s="60" t="s">
        <v>85</v>
      </c>
      <c r="C42" s="61"/>
      <c r="D42" s="61"/>
      <c r="E42" s="61"/>
      <c r="F42" s="61"/>
      <c r="G42" s="62"/>
    </row>
    <row r="43" spans="1:7" ht="24.95" customHeight="1" x14ac:dyDescent="0.25">
      <c r="A43" s="59" t="s">
        <v>79</v>
      </c>
      <c r="B43" s="60" t="s">
        <v>86</v>
      </c>
      <c r="C43" s="61"/>
      <c r="D43" s="61"/>
      <c r="E43" s="61"/>
      <c r="F43" s="61"/>
      <c r="G43" s="62"/>
    </row>
    <row r="44" spans="1:7" ht="24.95" customHeight="1" x14ac:dyDescent="0.25">
      <c r="A44" s="59" t="s">
        <v>80</v>
      </c>
      <c r="B44" s="60" t="s">
        <v>87</v>
      </c>
      <c r="C44" s="61"/>
      <c r="D44" s="61"/>
      <c r="E44" s="61"/>
      <c r="F44" s="61"/>
      <c r="G44" s="62"/>
    </row>
    <row r="45" spans="1:7" ht="24.95" customHeight="1" x14ac:dyDescent="0.25">
      <c r="A45" s="59" t="s">
        <v>81</v>
      </c>
      <c r="B45" s="60" t="s">
        <v>88</v>
      </c>
      <c r="C45" s="61"/>
      <c r="D45" s="61"/>
      <c r="E45" s="61"/>
      <c r="F45" s="61"/>
      <c r="G45" s="62"/>
    </row>
    <row r="46" spans="1:7" ht="24.95" customHeight="1" x14ac:dyDescent="0.25">
      <c r="A46" s="59" t="s">
        <v>82</v>
      </c>
      <c r="B46" s="60" t="s">
        <v>89</v>
      </c>
      <c r="C46" s="61"/>
      <c r="D46" s="61"/>
      <c r="E46" s="61"/>
      <c r="F46" s="61"/>
      <c r="G46" s="62"/>
    </row>
    <row r="47" spans="1:7" ht="24.95" customHeight="1" x14ac:dyDescent="0.25">
      <c r="A47" s="32" t="s">
        <v>83</v>
      </c>
      <c r="B47" s="25" t="s">
        <v>84</v>
      </c>
      <c r="C47" s="12">
        <v>0</v>
      </c>
      <c r="D47" s="12">
        <f>D42+D43+D44+D45+D46</f>
        <v>0</v>
      </c>
      <c r="E47" s="12">
        <f>E42+E43+E44+E45+E46</f>
        <v>0</v>
      </c>
      <c r="F47" s="12">
        <v>0</v>
      </c>
      <c r="G47" s="33"/>
    </row>
    <row r="48" spans="1:7" ht="24.95" customHeight="1" x14ac:dyDescent="0.25">
      <c r="A48" s="59" t="s">
        <v>173</v>
      </c>
      <c r="B48" s="60" t="s">
        <v>179</v>
      </c>
      <c r="C48" s="61"/>
      <c r="D48" s="61"/>
      <c r="E48" s="61"/>
      <c r="F48" s="61"/>
      <c r="G48" s="62"/>
    </row>
    <row r="49" spans="1:7" ht="24.95" customHeight="1" x14ac:dyDescent="0.25">
      <c r="A49" s="59" t="s">
        <v>174</v>
      </c>
      <c r="B49" s="60" t="s">
        <v>183</v>
      </c>
      <c r="C49" s="61"/>
      <c r="D49" s="61"/>
      <c r="E49" s="61"/>
      <c r="F49" s="61"/>
      <c r="G49" s="62"/>
    </row>
    <row r="50" spans="1:7" ht="24.95" customHeight="1" x14ac:dyDescent="0.25">
      <c r="A50" s="59" t="s">
        <v>175</v>
      </c>
      <c r="B50" s="60" t="s">
        <v>180</v>
      </c>
      <c r="C50" s="61"/>
      <c r="D50" s="61"/>
      <c r="E50" s="61"/>
      <c r="F50" s="61"/>
      <c r="G50" s="62"/>
    </row>
    <row r="51" spans="1:7" ht="24.95" customHeight="1" x14ac:dyDescent="0.25">
      <c r="A51" s="59" t="s">
        <v>176</v>
      </c>
      <c r="B51" s="60" t="s">
        <v>181</v>
      </c>
      <c r="C51" s="61"/>
      <c r="D51" s="61"/>
      <c r="E51" s="61"/>
      <c r="F51" s="61"/>
      <c r="G51" s="62"/>
    </row>
    <row r="52" spans="1:7" ht="24.95" customHeight="1" x14ac:dyDescent="0.25">
      <c r="A52" s="59" t="s">
        <v>177</v>
      </c>
      <c r="B52" s="60" t="s">
        <v>182</v>
      </c>
      <c r="C52" s="61"/>
      <c r="D52" s="61"/>
      <c r="E52" s="61"/>
      <c r="F52" s="61"/>
      <c r="G52" s="62"/>
    </row>
    <row r="53" spans="1:7" ht="24.95" customHeight="1" x14ac:dyDescent="0.25">
      <c r="A53" s="32" t="s">
        <v>178</v>
      </c>
      <c r="B53" s="25" t="s">
        <v>184</v>
      </c>
      <c r="C53" s="12">
        <v>0</v>
      </c>
      <c r="D53" s="12">
        <f>D48+D49+D50+D51+D52</f>
        <v>0</v>
      </c>
      <c r="E53" s="12">
        <f>E48+E49+E50+E51+E52</f>
        <v>0</v>
      </c>
      <c r="F53" s="12">
        <v>0</v>
      </c>
      <c r="G53" s="33"/>
    </row>
    <row r="54" spans="1:7" ht="24.95" customHeight="1" x14ac:dyDescent="0.25">
      <c r="A54" s="59" t="s">
        <v>90</v>
      </c>
      <c r="B54" s="60" t="s">
        <v>96</v>
      </c>
      <c r="C54" s="61"/>
      <c r="D54" s="61"/>
      <c r="E54" s="61"/>
      <c r="F54" s="61"/>
      <c r="G54" s="62"/>
    </row>
    <row r="55" spans="1:7" ht="24.95" customHeight="1" x14ac:dyDescent="0.25">
      <c r="A55" s="59" t="s">
        <v>91</v>
      </c>
      <c r="B55" s="60" t="s">
        <v>97</v>
      </c>
      <c r="C55" s="61"/>
      <c r="D55" s="61"/>
      <c r="E55" s="61"/>
      <c r="F55" s="61"/>
      <c r="G55" s="62"/>
    </row>
    <row r="56" spans="1:7" ht="24.95" customHeight="1" x14ac:dyDescent="0.25">
      <c r="A56" s="59" t="s">
        <v>92</v>
      </c>
      <c r="B56" s="60" t="s">
        <v>98</v>
      </c>
      <c r="C56" s="61"/>
      <c r="D56" s="61"/>
      <c r="E56" s="61"/>
      <c r="F56" s="61"/>
      <c r="G56" s="62"/>
    </row>
    <row r="57" spans="1:7" ht="24.95" customHeight="1" x14ac:dyDescent="0.25">
      <c r="A57" s="59" t="s">
        <v>93</v>
      </c>
      <c r="B57" s="60" t="s">
        <v>99</v>
      </c>
      <c r="C57" s="61"/>
      <c r="D57" s="61"/>
      <c r="E57" s="61"/>
      <c r="F57" s="61"/>
      <c r="G57" s="62"/>
    </row>
    <row r="58" spans="1:7" ht="24.95" customHeight="1" x14ac:dyDescent="0.25">
      <c r="A58" s="59" t="s">
        <v>94</v>
      </c>
      <c r="B58" s="60" t="s">
        <v>100</v>
      </c>
      <c r="C58" s="61"/>
      <c r="D58" s="61"/>
      <c r="E58" s="61"/>
      <c r="F58" s="61"/>
      <c r="G58" s="62"/>
    </row>
    <row r="59" spans="1:7" ht="24.95" customHeight="1" x14ac:dyDescent="0.25">
      <c r="A59" s="32" t="s">
        <v>95</v>
      </c>
      <c r="B59" s="25" t="s">
        <v>101</v>
      </c>
      <c r="C59" s="12">
        <v>0</v>
      </c>
      <c r="D59" s="12">
        <f>D54+D55+D56+D57+D58</f>
        <v>0</v>
      </c>
      <c r="E59" s="12">
        <f>E54+E55+E56+E57+E58</f>
        <v>0</v>
      </c>
      <c r="F59" s="12">
        <v>0</v>
      </c>
      <c r="G59" s="33"/>
    </row>
    <row r="60" spans="1:7" ht="25.15" customHeight="1" x14ac:dyDescent="0.3">
      <c r="A60" s="34"/>
      <c r="B60" s="29" t="s">
        <v>102</v>
      </c>
      <c r="C60" s="22">
        <v>77773</v>
      </c>
      <c r="D60" s="22">
        <f>D16+D23+D29+D41+D47+D59+D53</f>
        <v>0</v>
      </c>
      <c r="E60" s="22">
        <f>E16+E23+E29+E41+E47+E59+E53</f>
        <v>20535</v>
      </c>
      <c r="F60" s="22">
        <f>F16+F23+F29+F41+F47+F59+F53</f>
        <v>46345</v>
      </c>
      <c r="G60" s="35"/>
    </row>
    <row r="61" spans="1:7" ht="24.95" customHeight="1" x14ac:dyDescent="0.25">
      <c r="A61" s="59" t="s">
        <v>104</v>
      </c>
      <c r="B61" s="60" t="s">
        <v>106</v>
      </c>
      <c r="C61" s="61">
        <v>1557085</v>
      </c>
      <c r="D61" s="61">
        <v>2000000</v>
      </c>
      <c r="E61" s="61">
        <v>2255409</v>
      </c>
      <c r="F61" s="61">
        <v>2255409</v>
      </c>
      <c r="G61" s="62">
        <f>F61/E61</f>
        <v>1</v>
      </c>
    </row>
    <row r="62" spans="1:7" ht="24.95" customHeight="1" x14ac:dyDescent="0.25">
      <c r="A62" s="59" t="s">
        <v>105</v>
      </c>
      <c r="B62" s="60" t="s">
        <v>103</v>
      </c>
      <c r="C62" s="61">
        <v>1557085</v>
      </c>
      <c r="D62" s="61">
        <v>2000000</v>
      </c>
      <c r="E62" s="61">
        <v>2255409</v>
      </c>
      <c r="F62" s="61">
        <v>2255409</v>
      </c>
      <c r="G62" s="62">
        <f t="shared" ref="G62:G65" si="0">F62/E62</f>
        <v>1</v>
      </c>
    </row>
    <row r="63" spans="1:7" ht="24.95" customHeight="1" x14ac:dyDescent="0.25">
      <c r="A63" s="59" t="s">
        <v>107</v>
      </c>
      <c r="B63" s="60" t="s">
        <v>109</v>
      </c>
      <c r="C63" s="61"/>
      <c r="D63" s="61"/>
      <c r="E63" s="61"/>
      <c r="F63" s="61"/>
      <c r="G63" s="62"/>
    </row>
    <row r="64" spans="1:7" ht="24.95" customHeight="1" x14ac:dyDescent="0.25">
      <c r="A64" s="59" t="s">
        <v>108</v>
      </c>
      <c r="B64" s="60" t="s">
        <v>110</v>
      </c>
      <c r="C64" s="61">
        <v>384765110</v>
      </c>
      <c r="D64" s="61">
        <v>461436000</v>
      </c>
      <c r="E64" s="61">
        <v>477556145</v>
      </c>
      <c r="F64" s="61">
        <v>218015675</v>
      </c>
      <c r="G64" s="62">
        <f t="shared" si="0"/>
        <v>0.45652365126617728</v>
      </c>
    </row>
    <row r="65" spans="1:7" ht="24.95" customHeight="1" x14ac:dyDescent="0.25">
      <c r="A65" s="59" t="s">
        <v>111</v>
      </c>
      <c r="B65" s="60" t="s">
        <v>112</v>
      </c>
      <c r="C65" s="61">
        <v>386322195</v>
      </c>
      <c r="D65" s="61">
        <f>D63+D64</f>
        <v>461436000</v>
      </c>
      <c r="E65" s="61">
        <f>SUM(E64,E62)</f>
        <v>479811554</v>
      </c>
      <c r="F65" s="61">
        <f>F64</f>
        <v>218015675</v>
      </c>
      <c r="G65" s="62">
        <f t="shared" si="0"/>
        <v>0.45437770971225927</v>
      </c>
    </row>
    <row r="66" spans="1:7" ht="25.15" customHeight="1" thickBot="1" x14ac:dyDescent="0.35">
      <c r="A66" s="42"/>
      <c r="B66" s="43" t="s">
        <v>113</v>
      </c>
      <c r="C66" s="44">
        <f>SUM(C62:C64)</f>
        <v>386322195</v>
      </c>
      <c r="D66" s="44">
        <f>D62+D65</f>
        <v>463436000</v>
      </c>
      <c r="E66" s="44">
        <f>E62+E65</f>
        <v>482066963</v>
      </c>
      <c r="F66" s="44">
        <f>F62+F65</f>
        <v>220271084</v>
      </c>
      <c r="G66" s="45">
        <f>F66/E66</f>
        <v>0.45693047005173015</v>
      </c>
    </row>
    <row r="67" spans="1:7" ht="25.15" customHeight="1" thickBot="1" x14ac:dyDescent="0.35">
      <c r="A67" s="50"/>
      <c r="B67" s="51" t="s">
        <v>114</v>
      </c>
      <c r="C67" s="52">
        <f>SUM(C66,C60)</f>
        <v>386399968</v>
      </c>
      <c r="D67" s="53">
        <f>D60+D66</f>
        <v>463436000</v>
      </c>
      <c r="E67" s="53">
        <f>E60+E66</f>
        <v>482087498</v>
      </c>
      <c r="F67" s="53">
        <f>F60+F66</f>
        <v>220317429</v>
      </c>
      <c r="G67" s="54">
        <f>F67/E67</f>
        <v>0.45700714064151066</v>
      </c>
    </row>
    <row r="68" spans="1:7" s="4" customFormat="1" ht="25.15" customHeight="1" thickBot="1" x14ac:dyDescent="0.35">
      <c r="A68" s="46"/>
      <c r="B68" s="47"/>
      <c r="C68" s="48"/>
      <c r="D68" s="48"/>
      <c r="E68" s="48"/>
      <c r="F68" s="48"/>
      <c r="G68" s="49"/>
    </row>
    <row r="69" spans="1:7" ht="38.1" customHeight="1" thickBot="1" x14ac:dyDescent="0.3">
      <c r="A69" s="39" t="s">
        <v>0</v>
      </c>
      <c r="B69" s="40" t="s">
        <v>223</v>
      </c>
      <c r="C69" s="40" t="s">
        <v>218</v>
      </c>
      <c r="D69" s="40" t="s">
        <v>219</v>
      </c>
      <c r="E69" s="40" t="s">
        <v>220</v>
      </c>
      <c r="F69" s="40" t="s">
        <v>214</v>
      </c>
      <c r="G69" s="41" t="s">
        <v>215</v>
      </c>
    </row>
    <row r="70" spans="1:7" ht="24.95" customHeight="1" x14ac:dyDescent="0.25">
      <c r="A70" s="32" t="s">
        <v>115</v>
      </c>
      <c r="B70" s="25" t="s">
        <v>116</v>
      </c>
      <c r="C70" s="12">
        <v>300777387</v>
      </c>
      <c r="D70" s="12">
        <v>371654000</v>
      </c>
      <c r="E70" s="12">
        <v>384603234</v>
      </c>
      <c r="F70" s="12">
        <v>175446449</v>
      </c>
      <c r="G70" s="33">
        <f>F70/E70</f>
        <v>0.45617517870377555</v>
      </c>
    </row>
    <row r="71" spans="1:7" ht="24.95" customHeight="1" x14ac:dyDescent="0.25">
      <c r="A71" s="32" t="s">
        <v>117</v>
      </c>
      <c r="B71" s="25" t="s">
        <v>118</v>
      </c>
      <c r="C71" s="12">
        <v>46499845</v>
      </c>
      <c r="D71" s="12">
        <v>52400000</v>
      </c>
      <c r="E71" s="12">
        <v>55591446</v>
      </c>
      <c r="F71" s="12">
        <v>24760070</v>
      </c>
      <c r="G71" s="33">
        <f t="shared" ref="G71:G72" si="1">F71/E71</f>
        <v>0.4453935233129212</v>
      </c>
    </row>
    <row r="72" spans="1:7" ht="24.95" customHeight="1" x14ac:dyDescent="0.25">
      <c r="A72" s="32" t="s">
        <v>119</v>
      </c>
      <c r="B72" s="25" t="s">
        <v>120</v>
      </c>
      <c r="C72" s="12">
        <v>31673103</v>
      </c>
      <c r="D72" s="12">
        <v>37350000</v>
      </c>
      <c r="E72" s="12">
        <v>37605409</v>
      </c>
      <c r="F72" s="12">
        <v>15571744</v>
      </c>
      <c r="G72" s="33">
        <f t="shared" si="1"/>
        <v>0.41408255924034759</v>
      </c>
    </row>
    <row r="73" spans="1:7" ht="24.95" customHeight="1" x14ac:dyDescent="0.25">
      <c r="A73" s="32" t="s">
        <v>121</v>
      </c>
      <c r="B73" s="25" t="s">
        <v>122</v>
      </c>
      <c r="C73" s="12"/>
      <c r="D73" s="12"/>
      <c r="E73" s="12"/>
      <c r="F73" s="12"/>
      <c r="G73" s="33"/>
    </row>
    <row r="74" spans="1:7" ht="24.95" customHeight="1" x14ac:dyDescent="0.25">
      <c r="A74" s="59" t="s">
        <v>123</v>
      </c>
      <c r="B74" s="60" t="s">
        <v>124</v>
      </c>
      <c r="C74" s="61"/>
      <c r="D74" s="61"/>
      <c r="E74" s="61"/>
      <c r="F74" s="61"/>
      <c r="G74" s="62"/>
    </row>
    <row r="75" spans="1:7" ht="24.95" customHeight="1" x14ac:dyDescent="0.25">
      <c r="A75" s="59" t="s">
        <v>125</v>
      </c>
      <c r="B75" s="60" t="s">
        <v>126</v>
      </c>
      <c r="C75" s="61"/>
      <c r="D75" s="61"/>
      <c r="E75" s="61"/>
      <c r="F75" s="61"/>
      <c r="G75" s="62"/>
    </row>
    <row r="76" spans="1:7" ht="24.95" customHeight="1" x14ac:dyDescent="0.25">
      <c r="A76" s="59" t="s">
        <v>127</v>
      </c>
      <c r="B76" s="60" t="s">
        <v>128</v>
      </c>
      <c r="C76" s="61">
        <v>0</v>
      </c>
      <c r="D76" s="61">
        <f>D74+D75</f>
        <v>0</v>
      </c>
      <c r="E76" s="61">
        <v>0</v>
      </c>
      <c r="F76" s="61">
        <v>0</v>
      </c>
      <c r="G76" s="62"/>
    </row>
    <row r="77" spans="1:7" ht="24.95" customHeight="1" x14ac:dyDescent="0.25">
      <c r="A77" s="59" t="s">
        <v>129</v>
      </c>
      <c r="B77" s="60" t="s">
        <v>132</v>
      </c>
      <c r="C77" s="61"/>
      <c r="D77" s="61"/>
      <c r="E77" s="61"/>
      <c r="F77" s="61"/>
      <c r="G77" s="62"/>
    </row>
    <row r="78" spans="1:7" ht="24.95" customHeight="1" x14ac:dyDescent="0.25">
      <c r="A78" s="59" t="s">
        <v>130</v>
      </c>
      <c r="B78" s="60" t="s">
        <v>131</v>
      </c>
      <c r="C78" s="61"/>
      <c r="D78" s="61"/>
      <c r="E78" s="61"/>
      <c r="F78" s="61"/>
      <c r="G78" s="62"/>
    </row>
    <row r="79" spans="1:7" ht="24.95" customHeight="1" x14ac:dyDescent="0.25">
      <c r="A79" s="59"/>
      <c r="B79" s="60" t="s">
        <v>133</v>
      </c>
      <c r="C79" s="61"/>
      <c r="D79" s="61"/>
      <c r="E79" s="61"/>
      <c r="F79" s="61"/>
      <c r="G79" s="62"/>
    </row>
    <row r="80" spans="1:7" ht="24.95" customHeight="1" x14ac:dyDescent="0.25">
      <c r="A80" s="59"/>
      <c r="B80" s="60" t="s">
        <v>134</v>
      </c>
      <c r="C80" s="61"/>
      <c r="D80" s="61"/>
      <c r="E80" s="61"/>
      <c r="F80" s="61"/>
      <c r="G80" s="62"/>
    </row>
    <row r="81" spans="1:7" ht="24.95" customHeight="1" x14ac:dyDescent="0.25">
      <c r="A81" s="59" t="s">
        <v>135</v>
      </c>
      <c r="B81" s="60" t="s">
        <v>136</v>
      </c>
      <c r="C81" s="61">
        <v>0</v>
      </c>
      <c r="D81" s="61">
        <f>D79+D80</f>
        <v>0</v>
      </c>
      <c r="E81" s="61">
        <v>0</v>
      </c>
      <c r="F81" s="61">
        <v>0</v>
      </c>
      <c r="G81" s="62"/>
    </row>
    <row r="82" spans="1:7" ht="24.95" customHeight="1" x14ac:dyDescent="0.25">
      <c r="A82" s="32" t="s">
        <v>137</v>
      </c>
      <c r="B82" s="25" t="s">
        <v>138</v>
      </c>
      <c r="C82" s="12">
        <v>0</v>
      </c>
      <c r="D82" s="12">
        <f>D76+D77+D78+D81</f>
        <v>0</v>
      </c>
      <c r="E82" s="12">
        <v>0</v>
      </c>
      <c r="F82" s="12">
        <v>0</v>
      </c>
      <c r="G82" s="33"/>
    </row>
    <row r="83" spans="1:7" ht="24.95" customHeight="1" x14ac:dyDescent="0.25">
      <c r="A83" s="32" t="s">
        <v>139</v>
      </c>
      <c r="B83" s="25" t="s">
        <v>140</v>
      </c>
      <c r="C83" s="12">
        <v>5194224</v>
      </c>
      <c r="D83" s="12">
        <v>2032000</v>
      </c>
      <c r="E83" s="12">
        <v>2032000</v>
      </c>
      <c r="F83" s="12">
        <v>767026</v>
      </c>
      <c r="G83" s="33">
        <f>F83/E83</f>
        <v>0.3774734251968504</v>
      </c>
    </row>
    <row r="84" spans="1:7" ht="24.95" customHeight="1" x14ac:dyDescent="0.25">
      <c r="A84" s="32"/>
      <c r="B84" s="63" t="s">
        <v>192</v>
      </c>
      <c r="C84" s="12"/>
      <c r="D84" s="12"/>
      <c r="E84" s="12"/>
      <c r="F84" s="12"/>
      <c r="G84" s="33"/>
    </row>
    <row r="85" spans="1:7" ht="24.95" customHeight="1" x14ac:dyDescent="0.25">
      <c r="A85" s="32" t="s">
        <v>141</v>
      </c>
      <c r="B85" s="25" t="s">
        <v>142</v>
      </c>
      <c r="C85" s="12">
        <v>0</v>
      </c>
      <c r="D85" s="12"/>
      <c r="E85" s="12"/>
      <c r="F85" s="12"/>
      <c r="G85" s="33"/>
    </row>
    <row r="86" spans="1:7" ht="24.95" customHeight="1" x14ac:dyDescent="0.25">
      <c r="A86" s="32"/>
      <c r="B86" s="63" t="s">
        <v>193</v>
      </c>
      <c r="C86" s="12"/>
      <c r="D86" s="12"/>
      <c r="E86" s="12"/>
      <c r="F86" s="12"/>
      <c r="G86" s="33"/>
    </row>
    <row r="87" spans="1:7" ht="24.95" customHeight="1" x14ac:dyDescent="0.25">
      <c r="A87" s="59" t="s">
        <v>143</v>
      </c>
      <c r="B87" s="60" t="s">
        <v>144</v>
      </c>
      <c r="C87" s="61"/>
      <c r="D87" s="61"/>
      <c r="E87" s="61"/>
      <c r="F87" s="61"/>
      <c r="G87" s="62"/>
    </row>
    <row r="88" spans="1:7" ht="24.95" customHeight="1" x14ac:dyDescent="0.25">
      <c r="A88" s="59" t="s">
        <v>145</v>
      </c>
      <c r="B88" s="60" t="s">
        <v>146</v>
      </c>
      <c r="C88" s="61"/>
      <c r="D88" s="61"/>
      <c r="E88" s="61"/>
      <c r="F88" s="61"/>
      <c r="G88" s="62"/>
    </row>
    <row r="89" spans="1:7" ht="24.95" customHeight="1" x14ac:dyDescent="0.25">
      <c r="A89" s="59" t="s">
        <v>147</v>
      </c>
      <c r="B89" s="60" t="s">
        <v>148</v>
      </c>
      <c r="C89" s="61"/>
      <c r="D89" s="61"/>
      <c r="E89" s="61"/>
      <c r="F89" s="61"/>
      <c r="G89" s="62"/>
    </row>
    <row r="90" spans="1:7" ht="24.95" customHeight="1" x14ac:dyDescent="0.25">
      <c r="A90" s="59" t="s">
        <v>149</v>
      </c>
      <c r="B90" s="60" t="s">
        <v>150</v>
      </c>
      <c r="C90" s="61"/>
      <c r="D90" s="61"/>
      <c r="E90" s="61"/>
      <c r="F90" s="61"/>
      <c r="G90" s="62"/>
    </row>
    <row r="91" spans="1:7" ht="24.95" customHeight="1" x14ac:dyDescent="0.25">
      <c r="A91" s="32" t="s">
        <v>151</v>
      </c>
      <c r="B91" s="25" t="s">
        <v>152</v>
      </c>
      <c r="C91" s="12"/>
      <c r="D91" s="12"/>
      <c r="E91" s="12"/>
      <c r="F91" s="12"/>
      <c r="G91" s="33"/>
    </row>
    <row r="92" spans="1:7" ht="25.15" customHeight="1" x14ac:dyDescent="0.3">
      <c r="A92" s="34"/>
      <c r="B92" s="29" t="s">
        <v>153</v>
      </c>
      <c r="C92" s="22">
        <f>SUM(C91,C85,C83,C82,C70,C71,C72,C73)</f>
        <v>384144559</v>
      </c>
      <c r="D92" s="22">
        <f>D70+D71+D72+D73+D82+D83+D85+D91+D95</f>
        <v>463436000</v>
      </c>
      <c r="E92" s="22">
        <f>E70+E71+E72+E73+E82+E83+E85+E91+E95</f>
        <v>479832089</v>
      </c>
      <c r="F92" s="22">
        <f>F70+F71+F72+F73+F82+F83+F85+F91+F95</f>
        <v>216545289</v>
      </c>
      <c r="G92" s="35">
        <f>F92/E92</f>
        <v>0.45129388793336828</v>
      </c>
    </row>
    <row r="93" spans="1:7" ht="24.95" customHeight="1" x14ac:dyDescent="0.25">
      <c r="A93" s="59" t="s">
        <v>154</v>
      </c>
      <c r="B93" s="60" t="s">
        <v>155</v>
      </c>
      <c r="C93" s="61"/>
      <c r="D93" s="61"/>
      <c r="E93" s="61"/>
      <c r="F93" s="61"/>
      <c r="G93" s="62"/>
    </row>
    <row r="94" spans="1:7" ht="24.95" customHeight="1" x14ac:dyDescent="0.25">
      <c r="A94" s="59" t="s">
        <v>156</v>
      </c>
      <c r="B94" s="60" t="s">
        <v>157</v>
      </c>
      <c r="C94" s="61"/>
      <c r="D94" s="61"/>
      <c r="E94" s="61"/>
      <c r="F94" s="61"/>
      <c r="G94" s="62"/>
    </row>
    <row r="95" spans="1:7" ht="24.95" customHeight="1" x14ac:dyDescent="0.25">
      <c r="A95" s="32" t="s">
        <v>158</v>
      </c>
      <c r="B95" s="25" t="s">
        <v>159</v>
      </c>
      <c r="C95" s="12">
        <v>0</v>
      </c>
      <c r="D95" s="12">
        <f>D93+D94</f>
        <v>0</v>
      </c>
      <c r="E95" s="12">
        <v>0</v>
      </c>
      <c r="F95" s="12">
        <v>0</v>
      </c>
      <c r="G95" s="33"/>
    </row>
    <row r="96" spans="1:7" ht="25.15" customHeight="1" thickBot="1" x14ac:dyDescent="0.35">
      <c r="A96" s="55"/>
      <c r="B96" s="43" t="s">
        <v>160</v>
      </c>
      <c r="C96" s="56">
        <v>0</v>
      </c>
      <c r="D96" s="56">
        <f>D95</f>
        <v>0</v>
      </c>
      <c r="E96" s="56">
        <v>0</v>
      </c>
      <c r="F96" s="56">
        <v>0</v>
      </c>
      <c r="G96" s="57"/>
    </row>
    <row r="97" spans="1:7" ht="25.15" customHeight="1" thickBot="1" x14ac:dyDescent="0.4">
      <c r="A97" s="50"/>
      <c r="B97" s="51" t="s">
        <v>161</v>
      </c>
      <c r="C97" s="58">
        <f>SUM(C92,C96)</f>
        <v>384144559</v>
      </c>
      <c r="D97" s="53">
        <f>D92+D96</f>
        <v>463436000</v>
      </c>
      <c r="E97" s="53">
        <f>E92+E96</f>
        <v>479832089</v>
      </c>
      <c r="F97" s="53">
        <f>F92+F96</f>
        <v>216545289</v>
      </c>
      <c r="G97" s="54">
        <f>F97/E97</f>
        <v>0.45129388793336828</v>
      </c>
    </row>
    <row r="98" spans="1:7" ht="25.15" customHeight="1" x14ac:dyDescent="0.25">
      <c r="A98" s="26"/>
      <c r="B98" s="27"/>
      <c r="C98" s="9">
        <f>C97-C67</f>
        <v>-2255409</v>
      </c>
      <c r="D98" s="9">
        <f t="shared" ref="D98:F98" si="2">D97-D67</f>
        <v>0</v>
      </c>
      <c r="E98" s="9">
        <f t="shared" si="2"/>
        <v>-2255409</v>
      </c>
      <c r="F98" s="9">
        <f t="shared" si="2"/>
        <v>-3772140</v>
      </c>
    </row>
    <row r="99" spans="1:7" x14ac:dyDescent="0.25">
      <c r="C99" s="9"/>
    </row>
    <row r="100" spans="1:7" x14ac:dyDescent="0.25">
      <c r="C100" s="9"/>
    </row>
    <row r="101" spans="1:7" x14ac:dyDescent="0.25">
      <c r="C101" s="9"/>
    </row>
    <row r="102" spans="1:7" x14ac:dyDescent="0.25">
      <c r="C102" s="9"/>
    </row>
    <row r="103" spans="1:7" x14ac:dyDescent="0.25">
      <c r="C103" s="9"/>
    </row>
    <row r="104" spans="1:7" x14ac:dyDescent="0.25">
      <c r="C104" s="9"/>
    </row>
    <row r="105" spans="1:7" x14ac:dyDescent="0.25">
      <c r="C105" s="9"/>
    </row>
    <row r="106" spans="1:7" x14ac:dyDescent="0.25">
      <c r="C106" s="9"/>
    </row>
    <row r="107" spans="1:7" x14ac:dyDescent="0.25">
      <c r="C107" s="9"/>
    </row>
    <row r="108" spans="1:7" x14ac:dyDescent="0.25">
      <c r="C108" s="9"/>
    </row>
    <row r="109" spans="1:7" x14ac:dyDescent="0.25">
      <c r="C109" s="9"/>
    </row>
    <row r="110" spans="1:7" x14ac:dyDescent="0.25">
      <c r="C110" s="9"/>
    </row>
    <row r="111" spans="1:7" x14ac:dyDescent="0.25">
      <c r="C111" s="9"/>
    </row>
    <row r="112" spans="1:7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</sheetData>
  <pageMargins left="0.7" right="0.7" top="0.75" bottom="0.75" header="0.3" footer="0.3"/>
  <pageSetup paperSize="9" scale="2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EEC0A-1C47-42B5-8DE7-E8381BEACBC6}">
  <dimension ref="A1:G36"/>
  <sheetViews>
    <sheetView zoomScale="70" zoomScaleNormal="70" workbookViewId="0">
      <selection sqref="A1:A2"/>
    </sheetView>
  </sheetViews>
  <sheetFormatPr defaultColWidth="8.85546875" defaultRowHeight="15.75" x14ac:dyDescent="0.25"/>
  <cols>
    <col min="1" max="1" width="71.28515625" style="2" customWidth="1"/>
    <col min="2" max="7" width="25.7109375" style="2" customWidth="1"/>
    <col min="8" max="16384" width="8.85546875" style="2"/>
  </cols>
  <sheetData>
    <row r="1" spans="1:7" x14ac:dyDescent="0.25">
      <c r="A1" s="145" t="s">
        <v>225</v>
      </c>
      <c r="B1" s="147" t="s">
        <v>190</v>
      </c>
      <c r="C1" s="147"/>
      <c r="D1" s="147" t="s">
        <v>213</v>
      </c>
      <c r="E1" s="147"/>
      <c r="F1" s="147" t="s">
        <v>214</v>
      </c>
      <c r="G1" s="151"/>
    </row>
    <row r="2" spans="1:7" ht="16.5" thickBot="1" x14ac:dyDescent="0.3">
      <c r="A2" s="146"/>
      <c r="B2" s="7" t="s">
        <v>185</v>
      </c>
      <c r="C2" s="7" t="s">
        <v>186</v>
      </c>
      <c r="D2" s="7" t="s">
        <v>185</v>
      </c>
      <c r="E2" s="7" t="s">
        <v>186</v>
      </c>
      <c r="F2" s="7" t="s">
        <v>185</v>
      </c>
      <c r="G2" s="8" t="s">
        <v>186</v>
      </c>
    </row>
    <row r="3" spans="1:7" x14ac:dyDescent="0.25">
      <c r="A3" s="69" t="s">
        <v>208</v>
      </c>
      <c r="B3" s="72"/>
      <c r="C3" s="72">
        <v>30000000</v>
      </c>
      <c r="D3" s="72"/>
      <c r="E3" s="72">
        <v>30000000</v>
      </c>
      <c r="F3" s="72"/>
      <c r="G3" s="18"/>
    </row>
    <row r="4" spans="1:7" x14ac:dyDescent="0.25">
      <c r="A4" s="5" t="s">
        <v>226</v>
      </c>
      <c r="B4" s="20">
        <v>17000000</v>
      </c>
      <c r="C4" s="20"/>
      <c r="D4" s="20">
        <v>17000000</v>
      </c>
      <c r="E4" s="20"/>
      <c r="F4" s="20"/>
      <c r="G4" s="19"/>
    </row>
    <row r="5" spans="1:7" x14ac:dyDescent="0.25">
      <c r="A5" s="5" t="s">
        <v>227</v>
      </c>
      <c r="B5" s="20">
        <v>10000000</v>
      </c>
      <c r="C5" s="20"/>
      <c r="D5" s="20">
        <v>10000000</v>
      </c>
      <c r="E5" s="20"/>
      <c r="F5" s="20"/>
      <c r="G5" s="19"/>
    </row>
    <row r="6" spans="1:7" x14ac:dyDescent="0.25">
      <c r="A6" s="5" t="s">
        <v>209</v>
      </c>
      <c r="B6" s="20"/>
      <c r="C6" s="20">
        <v>18000000</v>
      </c>
      <c r="D6" s="20"/>
      <c r="E6" s="20">
        <v>22000000</v>
      </c>
      <c r="F6" s="20"/>
      <c r="G6" s="19"/>
    </row>
    <row r="7" spans="1:7" x14ac:dyDescent="0.25">
      <c r="A7" s="5" t="s">
        <v>228</v>
      </c>
      <c r="B7" s="20">
        <v>5000000</v>
      </c>
      <c r="C7" s="20"/>
      <c r="D7" s="20">
        <v>5000000</v>
      </c>
      <c r="E7" s="20"/>
      <c r="F7" s="20">
        <v>484140</v>
      </c>
      <c r="G7" s="19"/>
    </row>
    <row r="8" spans="1:7" x14ac:dyDescent="0.25">
      <c r="A8" s="5" t="s">
        <v>229</v>
      </c>
      <c r="B8" s="20"/>
      <c r="C8" s="20">
        <v>3000000</v>
      </c>
      <c r="D8" s="20"/>
      <c r="E8" s="20">
        <v>3000000</v>
      </c>
      <c r="F8" s="20"/>
      <c r="G8" s="19"/>
    </row>
    <row r="9" spans="1:7" x14ac:dyDescent="0.25">
      <c r="A9" s="5" t="s">
        <v>230</v>
      </c>
      <c r="B9" s="20"/>
      <c r="C9" s="20">
        <v>3000000</v>
      </c>
      <c r="D9" s="20"/>
      <c r="E9" s="20">
        <v>3000000</v>
      </c>
      <c r="F9" s="19">
        <v>1206030</v>
      </c>
      <c r="G9" s="19"/>
    </row>
    <row r="10" spans="1:7" x14ac:dyDescent="0.25">
      <c r="A10" s="5" t="s">
        <v>231</v>
      </c>
      <c r="B10" s="20">
        <v>8000000</v>
      </c>
      <c r="C10" s="20"/>
      <c r="D10" s="20">
        <v>8000000</v>
      </c>
      <c r="E10" s="20"/>
      <c r="F10" s="20"/>
      <c r="G10" s="19"/>
    </row>
    <row r="11" spans="1:7" x14ac:dyDescent="0.25">
      <c r="A11" s="5" t="s">
        <v>232</v>
      </c>
      <c r="B11" s="20"/>
      <c r="C11" s="20">
        <v>3000000</v>
      </c>
      <c r="D11" s="20"/>
      <c r="E11" s="20">
        <v>3000000</v>
      </c>
      <c r="F11" s="20"/>
      <c r="G11" s="19"/>
    </row>
    <row r="12" spans="1:7" x14ac:dyDescent="0.25">
      <c r="A12" s="5" t="s">
        <v>233</v>
      </c>
      <c r="B12" s="20"/>
      <c r="C12" s="20">
        <v>20000000</v>
      </c>
      <c r="D12" s="20"/>
      <c r="E12" s="20">
        <v>20000000</v>
      </c>
      <c r="F12" s="20"/>
      <c r="G12" s="19">
        <v>1650120</v>
      </c>
    </row>
    <row r="13" spans="1:7" x14ac:dyDescent="0.25">
      <c r="A13" s="5" t="s">
        <v>198</v>
      </c>
      <c r="B13" s="20">
        <v>6000000</v>
      </c>
      <c r="C13" s="20"/>
      <c r="D13" s="20">
        <v>6000000</v>
      </c>
      <c r="E13" s="20"/>
      <c r="F13" s="20"/>
      <c r="G13" s="19"/>
    </row>
    <row r="14" spans="1:7" x14ac:dyDescent="0.25">
      <c r="A14" s="5" t="s">
        <v>234</v>
      </c>
      <c r="B14" s="20">
        <v>4000000</v>
      </c>
      <c r="C14" s="20"/>
      <c r="D14" s="20">
        <v>4000000</v>
      </c>
      <c r="E14" s="20"/>
      <c r="F14" s="17"/>
      <c r="G14" s="73"/>
    </row>
    <row r="15" spans="1:7" x14ac:dyDescent="0.25">
      <c r="A15" s="6" t="s">
        <v>235</v>
      </c>
      <c r="B15" s="17">
        <v>1000000</v>
      </c>
      <c r="C15" s="17"/>
      <c r="D15" s="17">
        <v>1000000</v>
      </c>
      <c r="E15" s="17"/>
      <c r="F15" s="17"/>
      <c r="G15" s="73"/>
    </row>
    <row r="16" spans="1:7" x14ac:dyDescent="0.25">
      <c r="A16" s="6" t="s">
        <v>236</v>
      </c>
      <c r="B16" s="17">
        <v>5000000</v>
      </c>
      <c r="C16" s="17"/>
      <c r="D16" s="17">
        <v>5000000</v>
      </c>
      <c r="E16" s="17"/>
      <c r="F16" s="17"/>
      <c r="G16" s="73"/>
    </row>
    <row r="17" spans="1:7" x14ac:dyDescent="0.25">
      <c r="A17" s="6" t="s">
        <v>237</v>
      </c>
      <c r="B17" s="17"/>
      <c r="C17" s="17">
        <v>15000000</v>
      </c>
      <c r="D17" s="17"/>
      <c r="E17" s="17">
        <v>10000000</v>
      </c>
      <c r="F17" s="17"/>
      <c r="G17" s="73"/>
    </row>
    <row r="18" spans="1:7" x14ac:dyDescent="0.25">
      <c r="A18" s="6" t="s">
        <v>238</v>
      </c>
      <c r="B18" s="17">
        <v>15000000</v>
      </c>
      <c r="C18" s="17"/>
      <c r="D18" s="17">
        <v>15000000</v>
      </c>
      <c r="E18" s="17"/>
      <c r="F18" s="20"/>
      <c r="G18" s="19"/>
    </row>
    <row r="19" spans="1:7" x14ac:dyDescent="0.25">
      <c r="A19" s="6" t="s">
        <v>239</v>
      </c>
      <c r="B19" s="17">
        <v>15000000</v>
      </c>
      <c r="C19" s="17"/>
      <c r="D19" s="17">
        <v>15000000</v>
      </c>
      <c r="E19" s="17"/>
      <c r="F19" s="20"/>
      <c r="G19" s="19"/>
    </row>
    <row r="20" spans="1:7" x14ac:dyDescent="0.25">
      <c r="A20" s="6" t="s">
        <v>240</v>
      </c>
      <c r="B20" s="17"/>
      <c r="C20" s="17"/>
      <c r="D20" s="17">
        <v>181402</v>
      </c>
      <c r="E20" s="17"/>
      <c r="F20" s="20">
        <v>181402</v>
      </c>
      <c r="G20" s="19"/>
    </row>
    <row r="21" spans="1:7" x14ac:dyDescent="0.25">
      <c r="A21" s="6" t="s">
        <v>241</v>
      </c>
      <c r="B21" s="17"/>
      <c r="C21" s="17"/>
      <c r="D21" s="17"/>
      <c r="E21" s="17"/>
      <c r="F21" s="20"/>
      <c r="G21" s="19"/>
    </row>
    <row r="22" spans="1:7" x14ac:dyDescent="0.25">
      <c r="A22" s="70" t="s">
        <v>187</v>
      </c>
      <c r="B22" s="17"/>
      <c r="C22" s="17"/>
      <c r="D22" s="17"/>
      <c r="E22" s="17"/>
      <c r="F22" s="20"/>
      <c r="G22" s="19"/>
    </row>
    <row r="23" spans="1:7" x14ac:dyDescent="0.25">
      <c r="A23" s="6" t="s">
        <v>242</v>
      </c>
      <c r="B23" s="17">
        <v>4000000</v>
      </c>
      <c r="C23" s="17"/>
      <c r="D23" s="17">
        <v>4000000</v>
      </c>
      <c r="E23" s="17"/>
      <c r="F23" s="20">
        <v>614890</v>
      </c>
      <c r="G23" s="19"/>
    </row>
    <row r="24" spans="1:7" x14ac:dyDescent="0.25">
      <c r="A24" s="6" t="s">
        <v>196</v>
      </c>
      <c r="B24" s="17">
        <v>23000000</v>
      </c>
      <c r="C24" s="17"/>
      <c r="D24" s="17">
        <v>23000000</v>
      </c>
      <c r="E24" s="17"/>
      <c r="F24" s="20">
        <v>6636141</v>
      </c>
      <c r="G24" s="19"/>
    </row>
    <row r="25" spans="1:7" x14ac:dyDescent="0.25">
      <c r="A25" s="6" t="s">
        <v>243</v>
      </c>
      <c r="B25" s="17">
        <v>15000000</v>
      </c>
      <c r="C25" s="17"/>
      <c r="D25" s="17">
        <v>18500000</v>
      </c>
      <c r="E25" s="17"/>
      <c r="F25" s="20">
        <v>367050</v>
      </c>
      <c r="G25" s="19"/>
    </row>
    <row r="26" spans="1:7" x14ac:dyDescent="0.25">
      <c r="A26" s="71" t="s">
        <v>188</v>
      </c>
      <c r="B26" s="17"/>
      <c r="C26" s="17"/>
      <c r="D26" s="17"/>
      <c r="E26" s="17"/>
      <c r="F26" s="20"/>
      <c r="G26" s="19"/>
    </row>
    <row r="27" spans="1:7" x14ac:dyDescent="0.25">
      <c r="A27" s="6" t="s">
        <v>244</v>
      </c>
      <c r="B27" s="17">
        <v>25000000</v>
      </c>
      <c r="C27" s="17"/>
      <c r="D27" s="17">
        <v>25000000</v>
      </c>
      <c r="E27" s="17"/>
      <c r="F27" s="20">
        <v>21319592</v>
      </c>
      <c r="G27" s="19"/>
    </row>
    <row r="28" spans="1:7" x14ac:dyDescent="0.25">
      <c r="A28" s="6"/>
      <c r="B28" s="17"/>
      <c r="C28" s="17"/>
      <c r="D28" s="17"/>
      <c r="E28" s="17"/>
      <c r="F28" s="20"/>
      <c r="G28" s="19"/>
    </row>
    <row r="29" spans="1:7" x14ac:dyDescent="0.25">
      <c r="A29" s="71" t="s">
        <v>245</v>
      </c>
      <c r="B29" s="17"/>
      <c r="C29" s="17"/>
      <c r="D29" s="17"/>
      <c r="E29" s="17"/>
      <c r="F29" s="20"/>
      <c r="G29" s="19"/>
    </row>
    <row r="30" spans="1:7" x14ac:dyDescent="0.25">
      <c r="A30" s="6" t="s">
        <v>194</v>
      </c>
      <c r="B30" s="17">
        <v>2000000</v>
      </c>
      <c r="C30" s="17">
        <v>1000000</v>
      </c>
      <c r="D30" s="17">
        <v>2000000</v>
      </c>
      <c r="E30" s="17">
        <v>1000000</v>
      </c>
      <c r="F30" s="20"/>
      <c r="G30" s="19"/>
    </row>
    <row r="31" spans="1:7" x14ac:dyDescent="0.25">
      <c r="A31" s="6"/>
      <c r="B31" s="17"/>
      <c r="C31" s="17"/>
      <c r="D31" s="17"/>
      <c r="E31" s="17"/>
      <c r="F31" s="20"/>
      <c r="G31" s="19"/>
    </row>
    <row r="32" spans="1:7" x14ac:dyDescent="0.25">
      <c r="A32" s="70" t="s">
        <v>169</v>
      </c>
      <c r="B32" s="17"/>
      <c r="C32" s="17"/>
      <c r="D32" s="17"/>
      <c r="E32" s="17"/>
      <c r="F32" s="20"/>
      <c r="G32" s="19"/>
    </row>
    <row r="33" spans="1:7" x14ac:dyDescent="0.25">
      <c r="A33" s="6" t="s">
        <v>246</v>
      </c>
      <c r="B33" s="17">
        <v>1000000</v>
      </c>
      <c r="C33" s="17">
        <v>250000</v>
      </c>
      <c r="D33" s="17">
        <v>1000000</v>
      </c>
      <c r="E33" s="17">
        <v>250000</v>
      </c>
      <c r="F33" s="20"/>
      <c r="G33" s="19"/>
    </row>
    <row r="34" spans="1:7" s="1" customFormat="1" ht="18.75" x14ac:dyDescent="0.3">
      <c r="A34" s="70"/>
      <c r="B34" s="17"/>
      <c r="C34" s="17"/>
      <c r="D34" s="17"/>
      <c r="E34" s="17"/>
      <c r="F34" s="20"/>
      <c r="G34" s="19"/>
    </row>
    <row r="35" spans="1:7" s="1" customFormat="1" ht="18.75" x14ac:dyDescent="0.3">
      <c r="A35" s="75" t="s">
        <v>189</v>
      </c>
      <c r="B35" s="74">
        <f>SUM(B3:B34)</f>
        <v>156000000</v>
      </c>
      <c r="C35" s="74">
        <f>SUM(C3:C34)</f>
        <v>93250000</v>
      </c>
      <c r="D35" s="74">
        <f>SUM(D3:D34)</f>
        <v>159681402</v>
      </c>
      <c r="E35" s="74">
        <f>SUM(E3:E34)</f>
        <v>92250000</v>
      </c>
      <c r="F35" s="74">
        <f>SUM(F3:F34)</f>
        <v>30809245</v>
      </c>
      <c r="G35" s="74">
        <f>SUM(G3:G34)</f>
        <v>1650120</v>
      </c>
    </row>
    <row r="36" spans="1:7" ht="19.5" thickBot="1" x14ac:dyDescent="0.35">
      <c r="A36" s="76"/>
      <c r="B36" s="148">
        <f>B35+C35</f>
        <v>249250000</v>
      </c>
      <c r="C36" s="149"/>
      <c r="D36" s="148">
        <f>D35+E35</f>
        <v>251931402</v>
      </c>
      <c r="E36" s="149"/>
      <c r="F36" s="148">
        <f t="shared" ref="F36" si="0">F35+G35</f>
        <v>32459365</v>
      </c>
      <c r="G36" s="150"/>
    </row>
  </sheetData>
  <mergeCells count="7">
    <mergeCell ref="A1:A2"/>
    <mergeCell ref="B1:C1"/>
    <mergeCell ref="B36:C36"/>
    <mergeCell ref="D36:E36"/>
    <mergeCell ref="F36:G36"/>
    <mergeCell ref="F1:G1"/>
    <mergeCell ref="D1:E1"/>
  </mergeCells>
  <pageMargins left="0.7" right="0.7" top="0.75" bottom="0.75" header="0.3" footer="0.3"/>
  <pageSetup paperSize="9" scale="38" orientation="portrait" r:id="rId1"/>
  <headerFooter>
    <oddHeader>&amp;C&amp;"Times New Roman,Félkövér"&amp;14Önkormányzati beruházási, felújítási feladatok &amp;R&amp;"Times New Roman,Normál"8. melléklet
adatok Ft-ban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54F80-2B27-4784-A211-06413AA173E0}">
  <dimension ref="A1:E33"/>
  <sheetViews>
    <sheetView view="pageBreakPreview" zoomScale="70" zoomScaleNormal="55" zoomScaleSheetLayoutView="70" workbookViewId="0">
      <selection sqref="A1:A3"/>
    </sheetView>
  </sheetViews>
  <sheetFormatPr defaultRowHeight="15" x14ac:dyDescent="0.25"/>
  <cols>
    <col min="2" max="2" width="82.28515625" bestFit="1" customWidth="1"/>
    <col min="3" max="5" width="20.7109375" customWidth="1"/>
    <col min="6" max="6" width="10.85546875" bestFit="1" customWidth="1"/>
  </cols>
  <sheetData>
    <row r="1" spans="1:5" ht="30" customHeight="1" x14ac:dyDescent="0.25">
      <c r="A1" s="155" t="s">
        <v>0</v>
      </c>
      <c r="B1" s="155" t="s">
        <v>247</v>
      </c>
      <c r="C1" s="155" t="s">
        <v>219</v>
      </c>
      <c r="D1" s="152" t="s">
        <v>216</v>
      </c>
      <c r="E1" s="152" t="s">
        <v>214</v>
      </c>
    </row>
    <row r="2" spans="1:5" ht="30" customHeight="1" x14ac:dyDescent="0.25">
      <c r="A2" s="156"/>
      <c r="B2" s="158"/>
      <c r="C2" s="158"/>
      <c r="D2" s="153"/>
      <c r="E2" s="153"/>
    </row>
    <row r="3" spans="1:5" ht="30" customHeight="1" x14ac:dyDescent="0.25">
      <c r="A3" s="157"/>
      <c r="B3" s="159"/>
      <c r="C3" s="159"/>
      <c r="D3" s="154"/>
      <c r="E3" s="154"/>
    </row>
    <row r="4" spans="1:5" ht="30" customHeight="1" x14ac:dyDescent="0.25">
      <c r="A4" s="122" t="s">
        <v>127</v>
      </c>
      <c r="B4" s="123" t="s">
        <v>128</v>
      </c>
      <c r="C4" s="124">
        <v>390806954</v>
      </c>
      <c r="D4" s="124">
        <v>390806954</v>
      </c>
      <c r="E4" s="124">
        <v>195403477</v>
      </c>
    </row>
    <row r="5" spans="1:5" ht="30" customHeight="1" x14ac:dyDescent="0.25">
      <c r="A5" s="125"/>
      <c r="B5" s="126" t="s">
        <v>248</v>
      </c>
      <c r="C5" s="127">
        <v>0</v>
      </c>
      <c r="D5" s="127"/>
      <c r="E5" s="127"/>
    </row>
    <row r="6" spans="1:5" ht="30" customHeight="1" x14ac:dyDescent="0.25">
      <c r="A6" s="125"/>
      <c r="B6" s="126" t="s">
        <v>249</v>
      </c>
      <c r="C6" s="127">
        <v>390806954</v>
      </c>
      <c r="D6" s="127">
        <v>390806954</v>
      </c>
      <c r="E6" s="127">
        <v>195403477</v>
      </c>
    </row>
    <row r="7" spans="1:5" ht="30" customHeight="1" x14ac:dyDescent="0.25">
      <c r="A7" s="128" t="s">
        <v>129</v>
      </c>
      <c r="B7" s="128" t="s">
        <v>250</v>
      </c>
      <c r="C7" s="124">
        <v>74969000</v>
      </c>
      <c r="D7" s="124">
        <v>82969000</v>
      </c>
      <c r="E7" s="124">
        <f>SUM(E8:E17)</f>
        <v>61916385</v>
      </c>
    </row>
    <row r="8" spans="1:5" ht="30" customHeight="1" x14ac:dyDescent="0.25">
      <c r="A8" s="129"/>
      <c r="B8" s="130" t="s">
        <v>251</v>
      </c>
      <c r="C8" s="127">
        <v>40500000</v>
      </c>
      <c r="D8" s="127">
        <v>40500000</v>
      </c>
      <c r="E8" s="127">
        <v>31814560</v>
      </c>
    </row>
    <row r="9" spans="1:5" ht="30" customHeight="1" x14ac:dyDescent="0.25">
      <c r="A9" s="129"/>
      <c r="B9" s="130" t="s">
        <v>252</v>
      </c>
      <c r="C9" s="127">
        <v>1000000</v>
      </c>
      <c r="D9" s="127">
        <v>1000000</v>
      </c>
      <c r="E9" s="127">
        <v>900000</v>
      </c>
    </row>
    <row r="10" spans="1:5" ht="30" customHeight="1" x14ac:dyDescent="0.25">
      <c r="A10" s="129"/>
      <c r="B10" s="130" t="s">
        <v>253</v>
      </c>
      <c r="C10" s="127">
        <v>5300000</v>
      </c>
      <c r="D10" s="127">
        <v>5300000</v>
      </c>
      <c r="E10" s="127">
        <v>5300000</v>
      </c>
    </row>
    <row r="11" spans="1:5" ht="30" customHeight="1" x14ac:dyDescent="0.25">
      <c r="A11" s="129"/>
      <c r="B11" s="130" t="s">
        <v>254</v>
      </c>
      <c r="C11" s="127">
        <v>360000</v>
      </c>
      <c r="D11" s="127">
        <v>360000</v>
      </c>
      <c r="E11" s="127"/>
    </row>
    <row r="12" spans="1:5" ht="30" customHeight="1" x14ac:dyDescent="0.25">
      <c r="A12" s="131"/>
      <c r="B12" s="130" t="s">
        <v>255</v>
      </c>
      <c r="C12" s="127">
        <v>11269000</v>
      </c>
      <c r="D12" s="127">
        <v>19269000</v>
      </c>
      <c r="E12" s="127">
        <v>19269000</v>
      </c>
    </row>
    <row r="13" spans="1:5" ht="30" customHeight="1" x14ac:dyDescent="0.25">
      <c r="A13" s="131"/>
      <c r="B13" s="132" t="s">
        <v>256</v>
      </c>
      <c r="C13" s="127">
        <v>810000</v>
      </c>
      <c r="D13" s="127">
        <v>810000</v>
      </c>
      <c r="E13" s="127">
        <v>0</v>
      </c>
    </row>
    <row r="14" spans="1:5" ht="30" customHeight="1" x14ac:dyDescent="0.25">
      <c r="A14" s="133"/>
      <c r="B14" s="130" t="s">
        <v>257</v>
      </c>
      <c r="C14" s="127">
        <v>70000</v>
      </c>
      <c r="D14" s="127">
        <v>70000</v>
      </c>
      <c r="E14" s="127">
        <v>90315</v>
      </c>
    </row>
    <row r="15" spans="1:5" ht="30" customHeight="1" x14ac:dyDescent="0.25">
      <c r="A15" s="133"/>
      <c r="B15" s="130" t="s">
        <v>258</v>
      </c>
      <c r="C15" s="127">
        <v>160000</v>
      </c>
      <c r="D15" s="127">
        <v>160000</v>
      </c>
      <c r="E15" s="127">
        <v>183630</v>
      </c>
    </row>
    <row r="16" spans="1:5" ht="30" customHeight="1" x14ac:dyDescent="0.25">
      <c r="A16" s="133"/>
      <c r="B16" s="130" t="s">
        <v>259</v>
      </c>
      <c r="C16" s="127">
        <v>13500000</v>
      </c>
      <c r="D16" s="127">
        <v>13500000</v>
      </c>
      <c r="E16" s="127">
        <v>3383880</v>
      </c>
    </row>
    <row r="17" spans="1:5" ht="30" customHeight="1" x14ac:dyDescent="0.25">
      <c r="A17" s="133"/>
      <c r="B17" s="130" t="s">
        <v>260</v>
      </c>
      <c r="C17" s="127">
        <v>2000000</v>
      </c>
      <c r="D17" s="127">
        <v>2000000</v>
      </c>
      <c r="E17" s="127">
        <v>975000</v>
      </c>
    </row>
    <row r="18" spans="1:5" ht="30" customHeight="1" x14ac:dyDescent="0.25">
      <c r="A18" s="128" t="s">
        <v>130</v>
      </c>
      <c r="B18" s="128" t="s">
        <v>261</v>
      </c>
      <c r="C18" s="124">
        <f>SUM(C19:C22)</f>
        <v>38049000</v>
      </c>
      <c r="D18" s="124">
        <v>38049000</v>
      </c>
      <c r="E18" s="124">
        <f>SUM(E19:E22)</f>
        <v>24392496</v>
      </c>
    </row>
    <row r="19" spans="1:5" ht="30" customHeight="1" x14ac:dyDescent="0.25">
      <c r="A19" s="133"/>
      <c r="B19" s="134" t="s">
        <v>262</v>
      </c>
      <c r="C19" s="135">
        <v>3000000</v>
      </c>
      <c r="D19" s="135">
        <v>3000000</v>
      </c>
      <c r="E19" s="135">
        <v>600000</v>
      </c>
    </row>
    <row r="20" spans="1:5" ht="30" customHeight="1" x14ac:dyDescent="0.25">
      <c r="A20" s="133"/>
      <c r="B20" s="134" t="s">
        <v>263</v>
      </c>
      <c r="C20" s="135">
        <v>2000000</v>
      </c>
      <c r="D20" s="135">
        <v>2000000</v>
      </c>
      <c r="E20" s="135">
        <v>1539216</v>
      </c>
    </row>
    <row r="21" spans="1:5" ht="30" customHeight="1" x14ac:dyDescent="0.25">
      <c r="A21" s="133"/>
      <c r="B21" s="134" t="s">
        <v>272</v>
      </c>
      <c r="C21" s="135">
        <v>32499000</v>
      </c>
      <c r="D21" s="135">
        <v>32499000</v>
      </c>
      <c r="E21" s="135">
        <v>22049000</v>
      </c>
    </row>
    <row r="22" spans="1:5" ht="30" customHeight="1" x14ac:dyDescent="0.25">
      <c r="A22" s="133"/>
      <c r="B22" s="134" t="s">
        <v>264</v>
      </c>
      <c r="C22" s="135">
        <v>550000</v>
      </c>
      <c r="D22" s="135">
        <v>550000</v>
      </c>
      <c r="E22" s="135">
        <v>204280</v>
      </c>
    </row>
    <row r="23" spans="1:5" ht="30" customHeight="1" x14ac:dyDescent="0.25">
      <c r="A23" s="136" t="s">
        <v>135</v>
      </c>
      <c r="B23" s="136" t="s">
        <v>136</v>
      </c>
      <c r="C23" s="137">
        <v>143215675</v>
      </c>
      <c r="D23" s="137">
        <v>167966382</v>
      </c>
      <c r="E23" s="137">
        <f>E24+E25</f>
        <v>0</v>
      </c>
    </row>
    <row r="24" spans="1:5" ht="30" customHeight="1" x14ac:dyDescent="0.25">
      <c r="A24" s="138"/>
      <c r="B24" s="139" t="s">
        <v>133</v>
      </c>
      <c r="C24" s="140">
        <v>63215675</v>
      </c>
      <c r="D24" s="140">
        <v>87966382</v>
      </c>
      <c r="E24" s="140"/>
    </row>
    <row r="25" spans="1:5" ht="30" customHeight="1" x14ac:dyDescent="0.25">
      <c r="A25" s="138"/>
      <c r="B25" s="139" t="s">
        <v>134</v>
      </c>
      <c r="C25" s="140">
        <v>80000000</v>
      </c>
      <c r="D25" s="140">
        <v>80000000</v>
      </c>
      <c r="E25" s="140"/>
    </row>
    <row r="26" spans="1:5" ht="30" customHeight="1" x14ac:dyDescent="0.25">
      <c r="A26" s="133"/>
      <c r="B26" s="134"/>
      <c r="C26" s="135"/>
      <c r="D26" s="135"/>
      <c r="E26" s="135"/>
    </row>
    <row r="27" spans="1:5" ht="30" customHeight="1" x14ac:dyDescent="0.3">
      <c r="A27" s="141" t="s">
        <v>137</v>
      </c>
      <c r="B27" s="141" t="s">
        <v>265</v>
      </c>
      <c r="C27" s="142">
        <f>C4+C7+C18+C23</f>
        <v>647040629</v>
      </c>
      <c r="D27" s="142">
        <f>D4+D7+D18+D23</f>
        <v>679791336</v>
      </c>
      <c r="E27" s="142">
        <f>E4+E7+E18+E23</f>
        <v>281712358</v>
      </c>
    </row>
    <row r="28" spans="1:5" ht="30" customHeight="1" x14ac:dyDescent="0.25">
      <c r="A28" s="136" t="s">
        <v>195</v>
      </c>
      <c r="B28" s="143" t="s">
        <v>266</v>
      </c>
      <c r="C28" s="137"/>
      <c r="D28" s="137"/>
      <c r="E28" s="137"/>
    </row>
    <row r="29" spans="1:5" ht="30" customHeight="1" x14ac:dyDescent="0.25">
      <c r="A29" s="138"/>
      <c r="B29" s="130" t="s">
        <v>267</v>
      </c>
      <c r="C29" s="140"/>
      <c r="D29" s="140"/>
      <c r="E29" s="140"/>
    </row>
    <row r="30" spans="1:5" ht="30" customHeight="1" x14ac:dyDescent="0.25">
      <c r="A30" s="136" t="s">
        <v>149</v>
      </c>
      <c r="B30" s="136" t="s">
        <v>268</v>
      </c>
      <c r="C30" s="137">
        <v>9412000</v>
      </c>
      <c r="D30" s="137">
        <v>9412000</v>
      </c>
      <c r="E30" s="137"/>
    </row>
    <row r="31" spans="1:5" ht="30" customHeight="1" x14ac:dyDescent="0.25">
      <c r="A31" s="138"/>
      <c r="B31" s="130" t="s">
        <v>269</v>
      </c>
      <c r="C31" s="140"/>
      <c r="D31" s="140"/>
      <c r="E31" s="140"/>
    </row>
    <row r="32" spans="1:5" ht="30" customHeight="1" x14ac:dyDescent="0.25">
      <c r="A32" s="138"/>
      <c r="B32" s="139" t="s">
        <v>270</v>
      </c>
      <c r="C32" s="140">
        <v>9412000</v>
      </c>
      <c r="D32" s="140">
        <v>9412000</v>
      </c>
      <c r="E32" s="140"/>
    </row>
    <row r="33" spans="1:5" ht="30" customHeight="1" x14ac:dyDescent="0.3">
      <c r="A33" s="141" t="s">
        <v>151</v>
      </c>
      <c r="B33" s="144" t="s">
        <v>271</v>
      </c>
      <c r="C33" s="142">
        <f>C30+C28</f>
        <v>9412000</v>
      </c>
      <c r="D33" s="142">
        <f>D30+D28</f>
        <v>9412000</v>
      </c>
      <c r="E33" s="142">
        <f>E30+E28</f>
        <v>0</v>
      </c>
    </row>
  </sheetData>
  <mergeCells count="5">
    <mergeCell ref="E1:E3"/>
    <mergeCell ref="A1:A3"/>
    <mergeCell ref="B1:B3"/>
    <mergeCell ref="C1:C3"/>
    <mergeCell ref="D1:D3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8</vt:i4>
      </vt:variant>
    </vt:vector>
  </HeadingPairs>
  <TitlesOfParts>
    <vt:vector size="17" baseType="lpstr">
      <vt:lpstr>Globál</vt:lpstr>
      <vt:lpstr>Önkormányzat</vt:lpstr>
      <vt:lpstr>VÜMESZ</vt:lpstr>
      <vt:lpstr>Hivatal</vt:lpstr>
      <vt:lpstr>Művelődési ház</vt:lpstr>
      <vt:lpstr>Bölcsőde</vt:lpstr>
      <vt:lpstr>Óvoda</vt:lpstr>
      <vt:lpstr>Beruházás, felújítás</vt:lpstr>
      <vt:lpstr>Működési, felhalmozási kiadások</vt:lpstr>
      <vt:lpstr>'Beruházás, felújítás'!Nyomtatási_terület</vt:lpstr>
      <vt:lpstr>Bölcsőde!Nyomtatási_terület</vt:lpstr>
      <vt:lpstr>Globál!Nyomtatási_terület</vt:lpstr>
      <vt:lpstr>Hivatal!Nyomtatási_terület</vt:lpstr>
      <vt:lpstr>'Művelődési ház'!Nyomtatási_terület</vt:lpstr>
      <vt:lpstr>Óvoda!Nyomtatási_terület</vt:lpstr>
      <vt:lpstr>Önkormányzat!Nyomtatási_terület</vt:lpstr>
      <vt:lpstr>VÜMESZ!Nyomtatási_terület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Világi Ariella</dc:creator>
  <cp:lastModifiedBy>Világi Ariella</cp:lastModifiedBy>
  <cp:lastPrinted>2025-06-11T08:38:01Z</cp:lastPrinted>
  <dcterms:created xsi:type="dcterms:W3CDTF">2021-01-27T17:28:05Z</dcterms:created>
  <dcterms:modified xsi:type="dcterms:W3CDTF">2026-09-10T05:56:42Z</dcterms:modified>
</cp:coreProperties>
</file>